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blyth\Desktop\Engineering\Aero\examples\cfd\square_body_transport\outputs\cfdbyhand_replica_20261024\"/>
    </mc:Choice>
  </mc:AlternateContent>
  <xr:revisionPtr revIDLastSave="0" documentId="13_ncr:1_{7E456ACC-3299-4FA9-BC04-FFA7C2F16D1A}" xr6:coauthVersionLast="47" xr6:coauthVersionMax="47" xr10:uidLastSave="{00000000-0000-0000-0000-000000000000}"/>
  <bookViews>
    <workbookView xWindow="6990" yWindow="630" windowWidth="21600" windowHeight="11295" xr2:uid="{00000000-000D-0000-FFFF-FFFF00000000}"/>
  </bookViews>
  <sheets>
    <sheet name="Model" sheetId="1" r:id="rId1"/>
    <sheet name="Field" sheetId="2" r:id="rId2"/>
  </sheets>
  <calcPr calcId="191029" iterate="1" iterateCount="10000" iterateDelta="1E-10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8" i="1" l="1"/>
  <c r="AJ9" i="1"/>
  <c r="AJ12" i="1" s="1"/>
  <c r="AJ8" i="1"/>
  <c r="AC4" i="2" s="1"/>
  <c r="BD4" i="2" l="1"/>
  <c r="AN4" i="2"/>
  <c r="X4" i="2"/>
  <c r="H4" i="2"/>
  <c r="BC4" i="2"/>
  <c r="AM4" i="2"/>
  <c r="W4" i="2"/>
  <c r="G4" i="2"/>
  <c r="BB4" i="2"/>
  <c r="AL4" i="2"/>
  <c r="V4" i="2"/>
  <c r="F4" i="2"/>
  <c r="BA4" i="2"/>
  <c r="AK4" i="2"/>
  <c r="U4" i="2"/>
  <c r="U48" i="1" s="1"/>
  <c r="E4" i="2"/>
  <c r="AZ4" i="2"/>
  <c r="AJ4" i="2"/>
  <c r="T4" i="2"/>
  <c r="D4" i="2"/>
  <c r="AY4" i="2"/>
  <c r="AI4" i="2"/>
  <c r="S4" i="2"/>
  <c r="S43" i="1" s="1"/>
  <c r="C4" i="2"/>
  <c r="AX4" i="2"/>
  <c r="AH4" i="2"/>
  <c r="R4" i="2"/>
  <c r="R43" i="1" s="1"/>
  <c r="B4" i="2"/>
  <c r="AW4" i="2"/>
  <c r="AG4" i="2"/>
  <c r="Q4" i="2"/>
  <c r="AV4" i="2"/>
  <c r="AF4" i="2"/>
  <c r="P4" i="2"/>
  <c r="AU4" i="2"/>
  <c r="AE4" i="2"/>
  <c r="O4" i="2"/>
  <c r="BI4" i="2"/>
  <c r="AS4" i="2"/>
  <c r="Z4" i="2"/>
  <c r="Y4" i="2"/>
  <c r="BJ4" i="2"/>
  <c r="N4" i="2"/>
  <c r="BH4" i="2"/>
  <c r="M4" i="2"/>
  <c r="BG4" i="2"/>
  <c r="L4" i="2"/>
  <c r="BF4" i="2"/>
  <c r="K4" i="2"/>
  <c r="BE4" i="2"/>
  <c r="J4" i="2"/>
  <c r="AT4" i="2"/>
  <c r="I4" i="2"/>
  <c r="AR4" i="2"/>
  <c r="AQ4" i="2"/>
  <c r="AA4" i="2"/>
  <c r="AP4" i="2"/>
  <c r="AJ11" i="1"/>
  <c r="AO4" i="2"/>
  <c r="T24" i="2"/>
  <c r="T70" i="2" s="1"/>
  <c r="B11" i="2"/>
  <c r="B57" i="2" s="1"/>
  <c r="W43" i="1"/>
  <c r="X40" i="1"/>
  <c r="A39" i="2"/>
  <c r="A40" i="2"/>
  <c r="A32" i="2"/>
  <c r="A42" i="2"/>
  <c r="A43" i="2"/>
  <c r="A25" i="2"/>
  <c r="A41" i="2"/>
  <c r="A34" i="2"/>
  <c r="A44" i="2"/>
  <c r="A37" i="2"/>
  <c r="A26" i="2"/>
  <c r="A18" i="2"/>
  <c r="A27" i="2"/>
  <c r="A45" i="2"/>
  <c r="A35" i="2"/>
  <c r="A28" i="2"/>
  <c r="A29" i="2"/>
  <c r="A30" i="2"/>
  <c r="A9" i="2"/>
  <c r="A17" i="2"/>
  <c r="A10" i="2"/>
  <c r="A16" i="2"/>
  <c r="A11" i="2"/>
  <c r="A12" i="2"/>
  <c r="A38" i="2"/>
  <c r="A22" i="2"/>
  <c r="A23" i="2"/>
  <c r="A15" i="2"/>
  <c r="A13" i="2"/>
  <c r="A5" i="2"/>
  <c r="A31" i="2"/>
  <c r="A6" i="2"/>
  <c r="A7" i="2"/>
  <c r="A36" i="2"/>
  <c r="A19" i="2"/>
  <c r="A14" i="2"/>
  <c r="A24" i="2"/>
  <c r="A20" i="2"/>
  <c r="A8" i="2"/>
  <c r="B19" i="1"/>
  <c r="AD4" i="2"/>
  <c r="AB4" i="2"/>
  <c r="AB49" i="1" s="1"/>
  <c r="AJ10" i="1"/>
  <c r="A33" i="2"/>
  <c r="V41" i="1"/>
  <c r="A21" i="2"/>
  <c r="V40" i="1" l="1"/>
  <c r="W40" i="1"/>
  <c r="AA47" i="1"/>
  <c r="V43" i="1"/>
  <c r="Z47" i="1"/>
  <c r="B6" i="2"/>
  <c r="B52" i="2" s="1"/>
  <c r="Y28" i="2"/>
  <c r="Y74" i="2" s="1"/>
  <c r="Z28" i="2"/>
  <c r="Z74" i="2" s="1"/>
  <c r="Z43" i="1"/>
  <c r="B31" i="2"/>
  <c r="B77" i="2" s="1"/>
  <c r="W48" i="1"/>
  <c r="X47" i="1"/>
  <c r="T47" i="1"/>
  <c r="W47" i="1"/>
  <c r="Y47" i="1"/>
  <c r="Z29" i="2"/>
  <c r="Z75" i="2" s="1"/>
  <c r="R24" i="2"/>
  <c r="R70" i="2" s="1"/>
  <c r="AB40" i="1"/>
  <c r="B13" i="2"/>
  <c r="B59" i="2" s="1"/>
  <c r="Z27" i="2"/>
  <c r="Z73" i="2" s="1"/>
  <c r="R27" i="2"/>
  <c r="R73" i="2" s="1"/>
  <c r="U46" i="1"/>
  <c r="B27" i="2"/>
  <c r="B73" i="2" s="1"/>
  <c r="AA27" i="2"/>
  <c r="AA73" i="2" s="1"/>
  <c r="X27" i="2"/>
  <c r="X73" i="2" s="1"/>
  <c r="S27" i="2"/>
  <c r="S73" i="2" s="1"/>
  <c r="Y27" i="2"/>
  <c r="Y73" i="2" s="1"/>
  <c r="T27" i="2"/>
  <c r="T73" i="2" s="1"/>
  <c r="W27" i="2"/>
  <c r="W73" i="2" s="1"/>
  <c r="AA46" i="1"/>
  <c r="V27" i="2"/>
  <c r="V73" i="2" s="1"/>
  <c r="Z46" i="1"/>
  <c r="Y46" i="1"/>
  <c r="T23" i="2"/>
  <c r="T69" i="2" s="1"/>
  <c r="Y42" i="1"/>
  <c r="S42" i="1"/>
  <c r="X42" i="1"/>
  <c r="W42" i="1"/>
  <c r="Y23" i="2"/>
  <c r="Y69" i="2" s="1"/>
  <c r="Z42" i="1"/>
  <c r="Z23" i="2"/>
  <c r="Z69" i="2" s="1"/>
  <c r="U23" i="2"/>
  <c r="U69" i="2" s="1"/>
  <c r="AA23" i="2"/>
  <c r="AA69" i="2" s="1"/>
  <c r="V23" i="2"/>
  <c r="V69" i="2" s="1"/>
  <c r="W23" i="2"/>
  <c r="W69" i="2" s="1"/>
  <c r="R23" i="2"/>
  <c r="R69" i="2" s="1"/>
  <c r="T42" i="1"/>
  <c r="X23" i="2"/>
  <c r="X69" i="2" s="1"/>
  <c r="U42" i="1"/>
  <c r="R42" i="1"/>
  <c r="AA42" i="1"/>
  <c r="S23" i="2"/>
  <c r="S69" i="2" s="1"/>
  <c r="S26" i="2"/>
  <c r="S72" i="2" s="1"/>
  <c r="AA26" i="2"/>
  <c r="AA72" i="2" s="1"/>
  <c r="W26" i="2"/>
  <c r="W72" i="2" s="1"/>
  <c r="T26" i="2"/>
  <c r="T72" i="2" s="1"/>
  <c r="U26" i="2"/>
  <c r="U72" i="2" s="1"/>
  <c r="Z26" i="2"/>
  <c r="Z72" i="2" s="1"/>
  <c r="B26" i="2"/>
  <c r="B72" i="2" s="1"/>
  <c r="Y45" i="1"/>
  <c r="U45" i="1"/>
  <c r="R26" i="2"/>
  <c r="R72" i="2" s="1"/>
  <c r="X26" i="2"/>
  <c r="X72" i="2" s="1"/>
  <c r="V26" i="2"/>
  <c r="V72" i="2" s="1"/>
  <c r="T45" i="1"/>
  <c r="S45" i="1"/>
  <c r="AA45" i="1"/>
  <c r="V45" i="1"/>
  <c r="X45" i="1"/>
  <c r="Y26" i="2"/>
  <c r="Y72" i="2" s="1"/>
  <c r="Z45" i="1"/>
  <c r="W45" i="1"/>
  <c r="R45" i="1"/>
  <c r="V42" i="1"/>
  <c r="U27" i="2"/>
  <c r="U73" i="2" s="1"/>
  <c r="W46" i="1"/>
  <c r="S49" i="1"/>
  <c r="X46" i="1"/>
  <c r="B23" i="2"/>
  <c r="B69" i="2" s="1"/>
  <c r="B36" i="2"/>
  <c r="B82" i="2" s="1"/>
  <c r="B30" i="2"/>
  <c r="U30" i="2"/>
  <c r="U76" i="2" s="1"/>
  <c r="AA30" i="2"/>
  <c r="AA76" i="2" s="1"/>
  <c r="Y30" i="2"/>
  <c r="Y76" i="2" s="1"/>
  <c r="V30" i="2"/>
  <c r="V76" i="2" s="1"/>
  <c r="X30" i="2"/>
  <c r="X76" i="2" s="1"/>
  <c r="R30" i="2"/>
  <c r="R76" i="2" s="1"/>
  <c r="W30" i="2"/>
  <c r="W76" i="2" s="1"/>
  <c r="T30" i="2"/>
  <c r="T76" i="2" s="1"/>
  <c r="Z49" i="1"/>
  <c r="Z30" i="2"/>
  <c r="Z76" i="2" s="1"/>
  <c r="S30" i="2"/>
  <c r="S76" i="2" s="1"/>
  <c r="V49" i="1"/>
  <c r="X49" i="1"/>
  <c r="U49" i="1"/>
  <c r="R49" i="1"/>
  <c r="Y49" i="1"/>
  <c r="T49" i="1"/>
  <c r="W49" i="1"/>
  <c r="B40" i="2"/>
  <c r="B86" i="2" s="1"/>
  <c r="AB29" i="2"/>
  <c r="AB75" i="2" s="1"/>
  <c r="AB47" i="1"/>
  <c r="V44" i="1"/>
  <c r="AB22" i="2"/>
  <c r="AB68" i="2" s="1"/>
  <c r="A54" i="1"/>
  <c r="B35" i="2"/>
  <c r="B81" i="2" s="1"/>
  <c r="Y44" i="1"/>
  <c r="A24" i="1"/>
  <c r="B5" i="2"/>
  <c r="A64" i="1"/>
  <c r="B45" i="2"/>
  <c r="B91" i="2" s="1"/>
  <c r="Y40" i="1"/>
  <c r="U25" i="2"/>
  <c r="U71" i="2" s="1"/>
  <c r="A34" i="1"/>
  <c r="B15" i="2"/>
  <c r="B18" i="2"/>
  <c r="B64" i="2" s="1"/>
  <c r="AB46" i="1"/>
  <c r="AA22" i="2"/>
  <c r="AA68" i="2" s="1"/>
  <c r="Y22" i="2"/>
  <c r="Y68" i="2" s="1"/>
  <c r="W22" i="2"/>
  <c r="W68" i="2" s="1"/>
  <c r="Z22" i="2"/>
  <c r="Z68" i="2" s="1"/>
  <c r="U22" i="2"/>
  <c r="U68" i="2" s="1"/>
  <c r="T22" i="2"/>
  <c r="T68" i="2" s="1"/>
  <c r="X22" i="2"/>
  <c r="X68" i="2" s="1"/>
  <c r="Z41" i="1"/>
  <c r="T41" i="1"/>
  <c r="AA41" i="1"/>
  <c r="S22" i="2"/>
  <c r="S68" i="2" s="1"/>
  <c r="Y41" i="1"/>
  <c r="B22" i="2"/>
  <c r="U41" i="1"/>
  <c r="V22" i="2"/>
  <c r="V68" i="2" s="1"/>
  <c r="B37" i="2"/>
  <c r="AB41" i="1"/>
  <c r="B20" i="2"/>
  <c r="AA40" i="1"/>
  <c r="R41" i="1"/>
  <c r="AB21" i="2"/>
  <c r="AB67" i="2" s="1"/>
  <c r="B44" i="2"/>
  <c r="B90" i="2" s="1"/>
  <c r="S41" i="1"/>
  <c r="B12" i="2"/>
  <c r="B58" i="2" s="1"/>
  <c r="B34" i="2"/>
  <c r="B80" i="2" s="1"/>
  <c r="AA39" i="1"/>
  <c r="AB28" i="2"/>
  <c r="AB74" i="2" s="1"/>
  <c r="B14" i="2"/>
  <c r="B33" i="2"/>
  <c r="B79" i="2" s="1"/>
  <c r="Z39" i="1"/>
  <c r="V20" i="2"/>
  <c r="V66" i="2" s="1"/>
  <c r="W20" i="2"/>
  <c r="W66" i="2" s="1"/>
  <c r="U20" i="2"/>
  <c r="U66" i="2" s="1"/>
  <c r="T20" i="2"/>
  <c r="T66" i="2" s="1"/>
  <c r="Y20" i="2"/>
  <c r="Y66" i="2" s="1"/>
  <c r="X20" i="2"/>
  <c r="X66" i="2" s="1"/>
  <c r="AA20" i="2"/>
  <c r="AA66" i="2" s="1"/>
  <c r="Z20" i="2"/>
  <c r="Z66" i="2" s="1"/>
  <c r="S20" i="2"/>
  <c r="S66" i="2" s="1"/>
  <c r="Y39" i="1"/>
  <c r="V39" i="1"/>
  <c r="X39" i="1"/>
  <c r="R20" i="2"/>
  <c r="R66" i="2" s="1"/>
  <c r="T39" i="1"/>
  <c r="B16" i="2"/>
  <c r="B62" i="2" s="1"/>
  <c r="A44" i="1"/>
  <c r="T25" i="2"/>
  <c r="T71" i="2" s="1"/>
  <c r="R25" i="2"/>
  <c r="R71" i="2" s="1"/>
  <c r="AA25" i="2"/>
  <c r="AA71" i="2" s="1"/>
  <c r="X44" i="1"/>
  <c r="Z25" i="2"/>
  <c r="Z71" i="2" s="1"/>
  <c r="Y25" i="2"/>
  <c r="Y71" i="2" s="1"/>
  <c r="X25" i="2"/>
  <c r="X71" i="2" s="1"/>
  <c r="Z44" i="1"/>
  <c r="B25" i="2"/>
  <c r="S25" i="2"/>
  <c r="S71" i="2" s="1"/>
  <c r="R44" i="1"/>
  <c r="S44" i="1"/>
  <c r="U44" i="1"/>
  <c r="W25" i="2"/>
  <c r="W71" i="2" s="1"/>
  <c r="AA44" i="1"/>
  <c r="T44" i="1"/>
  <c r="W39" i="1"/>
  <c r="B50" i="1"/>
  <c r="W44" i="1"/>
  <c r="B38" i="2"/>
  <c r="B84" i="2" s="1"/>
  <c r="AB43" i="1"/>
  <c r="AB48" i="1"/>
  <c r="AB44" i="1"/>
  <c r="AB23" i="2"/>
  <c r="AB69" i="2" s="1"/>
  <c r="AB27" i="2"/>
  <c r="AB73" i="2" s="1"/>
  <c r="AB24" i="2"/>
  <c r="AB70" i="2" s="1"/>
  <c r="AB25" i="2"/>
  <c r="AB71" i="2" s="1"/>
  <c r="AB20" i="2"/>
  <c r="AB66" i="2" s="1"/>
  <c r="AB42" i="1"/>
  <c r="AB39" i="1"/>
  <c r="AB26" i="2"/>
  <c r="AB72" i="2" s="1"/>
  <c r="AB45" i="1"/>
  <c r="AB30" i="2"/>
  <c r="AB76" i="2" s="1"/>
  <c r="B17" i="2"/>
  <c r="B42" i="2"/>
  <c r="U39" i="1"/>
  <c r="R22" i="2"/>
  <c r="R68" i="2" s="1"/>
  <c r="T40" i="1"/>
  <c r="B21" i="2"/>
  <c r="B67" i="2" s="1"/>
  <c r="X21" i="2"/>
  <c r="X67" i="2" s="1"/>
  <c r="S21" i="2"/>
  <c r="S67" i="2" s="1"/>
  <c r="Y21" i="2"/>
  <c r="Y67" i="2" s="1"/>
  <c r="Z21" i="2"/>
  <c r="Z67" i="2" s="1"/>
  <c r="W21" i="2"/>
  <c r="W67" i="2" s="1"/>
  <c r="U21" i="2"/>
  <c r="U67" i="2" s="1"/>
  <c r="T21" i="2"/>
  <c r="T67" i="2" s="1"/>
  <c r="R21" i="2"/>
  <c r="R67" i="2" s="1"/>
  <c r="V21" i="2"/>
  <c r="V67" i="2" s="1"/>
  <c r="Z40" i="1"/>
  <c r="B19" i="2"/>
  <c r="B65" i="2" s="1"/>
  <c r="B9" i="2"/>
  <c r="B55" i="2" s="1"/>
  <c r="B32" i="2"/>
  <c r="B78" i="2" s="1"/>
  <c r="T43" i="1"/>
  <c r="AJ14" i="1"/>
  <c r="AJ13" i="1"/>
  <c r="AJ18" i="1"/>
  <c r="B8" i="2"/>
  <c r="B54" i="2" s="1"/>
  <c r="B41" i="2"/>
  <c r="Y43" i="1"/>
  <c r="W24" i="2"/>
  <c r="W70" i="2" s="1"/>
  <c r="X24" i="2"/>
  <c r="X70" i="2" s="1"/>
  <c r="Z24" i="2"/>
  <c r="Z70" i="2" s="1"/>
  <c r="Y24" i="2"/>
  <c r="Y70" i="2" s="1"/>
  <c r="AA24" i="2"/>
  <c r="AA70" i="2" s="1"/>
  <c r="B43" i="2"/>
  <c r="B89" i="2" s="1"/>
  <c r="R48" i="1"/>
  <c r="X43" i="1"/>
  <c r="B28" i="2"/>
  <c r="B74" i="2" s="1"/>
  <c r="B30" i="1"/>
  <c r="V48" i="1"/>
  <c r="S24" i="2"/>
  <c r="S70" i="2" s="1"/>
  <c r="B10" i="2"/>
  <c r="B56" i="2" s="1"/>
  <c r="U43" i="1"/>
  <c r="U24" i="2"/>
  <c r="U70" i="2" s="1"/>
  <c r="T48" i="1"/>
  <c r="R29" i="2"/>
  <c r="R75" i="2" s="1"/>
  <c r="B29" i="2"/>
  <c r="X29" i="2"/>
  <c r="X75" i="2" s="1"/>
  <c r="S29" i="2"/>
  <c r="S75" i="2" s="1"/>
  <c r="Y29" i="2"/>
  <c r="Y75" i="2" s="1"/>
  <c r="W29" i="2"/>
  <c r="W75" i="2" s="1"/>
  <c r="V29" i="2"/>
  <c r="V75" i="2" s="1"/>
  <c r="AA29" i="2"/>
  <c r="AA75" i="2" s="1"/>
  <c r="U29" i="2"/>
  <c r="U75" i="2" s="1"/>
  <c r="T29" i="2"/>
  <c r="T75" i="2" s="1"/>
  <c r="B39" i="2"/>
  <c r="B85" i="2" s="1"/>
  <c r="S48" i="1"/>
  <c r="B47" i="1"/>
  <c r="AA28" i="2"/>
  <c r="AA74" i="2" s="1"/>
  <c r="V24" i="2"/>
  <c r="V70" i="2" s="1"/>
  <c r="V47" i="1"/>
  <c r="T28" i="2"/>
  <c r="T74" i="2" s="1"/>
  <c r="V28" i="2"/>
  <c r="V74" i="2" s="1"/>
  <c r="U47" i="1"/>
  <c r="S47" i="1"/>
  <c r="U28" i="2"/>
  <c r="U74" i="2" s="1"/>
  <c r="S28" i="2"/>
  <c r="S74" i="2" s="1"/>
  <c r="X28" i="2"/>
  <c r="X74" i="2" s="1"/>
  <c r="W28" i="2"/>
  <c r="W74" i="2" s="1"/>
  <c r="R28" i="2"/>
  <c r="R74" i="2" s="1"/>
  <c r="R47" i="1"/>
  <c r="B24" i="2"/>
  <c r="AA48" i="1"/>
  <c r="AF23" i="1"/>
  <c r="AZ23" i="1"/>
  <c r="L23" i="1"/>
  <c r="U40" i="1"/>
  <c r="AP23" i="1"/>
  <c r="B23" i="1"/>
  <c r="B25" i="1"/>
  <c r="B7" i="2"/>
  <c r="B53" i="2" s="1"/>
  <c r="R40" i="1"/>
  <c r="R46" i="1"/>
  <c r="V23" i="1"/>
  <c r="BJ23" i="1"/>
  <c r="Y48" i="1"/>
  <c r="AA21" i="2"/>
  <c r="AA67" i="2" s="1"/>
  <c r="Z48" i="1"/>
  <c r="AJ16" i="1"/>
  <c r="AJ15" i="1"/>
  <c r="V46" i="1"/>
  <c r="B27" i="1"/>
  <c r="S46" i="1"/>
  <c r="S40" i="1"/>
  <c r="B35" i="1"/>
  <c r="AA43" i="1"/>
  <c r="S39" i="1"/>
  <c r="R39" i="1"/>
  <c r="AA49" i="1"/>
  <c r="V25" i="2"/>
  <c r="V71" i="2" s="1"/>
  <c r="T46" i="1"/>
  <c r="X41" i="1"/>
  <c r="X48" i="1"/>
  <c r="W41" i="1"/>
  <c r="B63" i="1" l="1"/>
  <c r="B59" i="1"/>
  <c r="B40" i="1"/>
  <c r="B32" i="1"/>
  <c r="B37" i="1"/>
  <c r="B58" i="1"/>
  <c r="B31" i="1"/>
  <c r="B55" i="1"/>
  <c r="B46" i="1"/>
  <c r="B51" i="1"/>
  <c r="B62" i="1"/>
  <c r="B26" i="1"/>
  <c r="B75" i="2"/>
  <c r="B48" i="1"/>
  <c r="B70" i="2"/>
  <c r="B43" i="1"/>
  <c r="B38" i="1"/>
  <c r="B76" i="2"/>
  <c r="B49" i="1"/>
  <c r="AJ17" i="1"/>
  <c r="B71" i="2"/>
  <c r="B44" i="1"/>
  <c r="B83" i="2"/>
  <c r="B56" i="1"/>
  <c r="B87" i="2"/>
  <c r="B60" i="1"/>
  <c r="B29" i="1"/>
  <c r="B88" i="2"/>
  <c r="B61" i="1"/>
  <c r="B28" i="1"/>
  <c r="B66" i="2"/>
  <c r="B39" i="1"/>
  <c r="B51" i="2"/>
  <c r="B24" i="1"/>
  <c r="B64" i="1"/>
  <c r="B42" i="1"/>
  <c r="B60" i="2"/>
  <c r="B33" i="1"/>
  <c r="B54" i="1"/>
  <c r="B57" i="1"/>
  <c r="B53" i="1"/>
  <c r="B61" i="2"/>
  <c r="B34" i="1"/>
  <c r="B52" i="1"/>
  <c r="B68" i="2"/>
  <c r="B41" i="1"/>
  <c r="B45" i="1"/>
  <c r="B63" i="2"/>
  <c r="B36" i="1"/>
  <c r="C5" i="2"/>
  <c r="D5" i="2"/>
  <c r="E5" i="2"/>
  <c r="F5" i="2"/>
  <c r="G5" i="2"/>
  <c r="H5" i="2"/>
  <c r="I5" i="2"/>
  <c r="J5" i="2"/>
  <c r="K5" i="2"/>
  <c r="L5" i="2"/>
  <c r="M5" i="2"/>
  <c r="N5" i="2"/>
  <c r="O5" i="2"/>
  <c r="P5" i="2"/>
  <c r="Q5" i="2"/>
  <c r="R5" i="2"/>
  <c r="S5" i="2"/>
  <c r="T5" i="2"/>
  <c r="U5" i="2"/>
  <c r="V5" i="2"/>
  <c r="W5" i="2"/>
  <c r="X5" i="2"/>
  <c r="Y5" i="2"/>
  <c r="Z5" i="2"/>
  <c r="AA5" i="2"/>
  <c r="AB5" i="2"/>
  <c r="AC5" i="2"/>
  <c r="AD5" i="2"/>
  <c r="AE5" i="2"/>
  <c r="AF5" i="2"/>
  <c r="AG5" i="2"/>
  <c r="AH5" i="2"/>
  <c r="AI5" i="2"/>
  <c r="AJ5" i="2"/>
  <c r="AK5" i="2"/>
  <c r="AL5" i="2"/>
  <c r="AM5" i="2"/>
  <c r="AN5" i="2"/>
  <c r="AO5" i="2"/>
  <c r="AP5" i="2"/>
  <c r="AQ5" i="2"/>
  <c r="AR5" i="2"/>
  <c r="AS5" i="2"/>
  <c r="AT5" i="2"/>
  <c r="AU5" i="2"/>
  <c r="AV5" i="2"/>
  <c r="AW5" i="2"/>
  <c r="AX5" i="2"/>
  <c r="AY5" i="2"/>
  <c r="AZ5" i="2"/>
  <c r="BA5" i="2"/>
  <c r="BB5" i="2"/>
  <c r="BC5" i="2"/>
  <c r="BD5" i="2"/>
  <c r="BE5" i="2"/>
  <c r="BF5" i="2"/>
  <c r="BG5" i="2"/>
  <c r="BH5" i="2"/>
  <c r="BI5" i="2"/>
  <c r="BJ5" i="2"/>
  <c r="C6" i="2"/>
  <c r="D6" i="2"/>
  <c r="E6" i="2"/>
  <c r="F6" i="2"/>
  <c r="G6" i="2"/>
  <c r="H6" i="2"/>
  <c r="I6" i="2"/>
  <c r="J6" i="2"/>
  <c r="K6" i="2"/>
  <c r="L6" i="2"/>
  <c r="M6" i="2"/>
  <c r="N6" i="2"/>
  <c r="O6" i="2"/>
  <c r="P6" i="2"/>
  <c r="Q6" i="2"/>
  <c r="R6" i="2"/>
  <c r="S6" i="2"/>
  <c r="T6" i="2"/>
  <c r="U6" i="2"/>
  <c r="V6" i="2"/>
  <c r="W6" i="2"/>
  <c r="X6" i="2"/>
  <c r="Y6" i="2"/>
  <c r="Z6" i="2"/>
  <c r="AA6" i="2"/>
  <c r="AB6" i="2"/>
  <c r="AC6" i="2"/>
  <c r="AD6" i="2"/>
  <c r="AE6" i="2"/>
  <c r="AF6" i="2"/>
  <c r="AG6" i="2"/>
  <c r="AH6" i="2"/>
  <c r="AI6" i="2"/>
  <c r="AJ6" i="2"/>
  <c r="AK6" i="2"/>
  <c r="AL6" i="2"/>
  <c r="AM6" i="2"/>
  <c r="AN6" i="2"/>
  <c r="AO6" i="2"/>
  <c r="AP6" i="2"/>
  <c r="AQ6" i="2"/>
  <c r="AR6" i="2"/>
  <c r="AS6" i="2"/>
  <c r="AT6" i="2"/>
  <c r="AU6" i="2"/>
  <c r="AV6" i="2"/>
  <c r="AW6" i="2"/>
  <c r="AX6" i="2"/>
  <c r="AY6" i="2"/>
  <c r="AZ6" i="2"/>
  <c r="BA6" i="2"/>
  <c r="BB6" i="2"/>
  <c r="BC6" i="2"/>
  <c r="BD6" i="2"/>
  <c r="BE6" i="2"/>
  <c r="BF6" i="2"/>
  <c r="BG6" i="2"/>
  <c r="BH6" i="2"/>
  <c r="BI6" i="2"/>
  <c r="BJ6" i="2"/>
  <c r="C7" i="2"/>
  <c r="D7" i="2"/>
  <c r="E7" i="2"/>
  <c r="F7" i="2"/>
  <c r="G7" i="2"/>
  <c r="H7" i="2"/>
  <c r="I7" i="2"/>
  <c r="J7" i="2"/>
  <c r="K7" i="2"/>
  <c r="L7" i="2"/>
  <c r="M7" i="2"/>
  <c r="N7" i="2"/>
  <c r="O7" i="2"/>
  <c r="P7" i="2"/>
  <c r="Q7" i="2"/>
  <c r="R7" i="2"/>
  <c r="S7" i="2"/>
  <c r="T7" i="2"/>
  <c r="U7" i="2"/>
  <c r="V7" i="2"/>
  <c r="W7" i="2"/>
  <c r="X7" i="2"/>
  <c r="Y7" i="2"/>
  <c r="Z7" i="2"/>
  <c r="AA7" i="2"/>
  <c r="AB7" i="2"/>
  <c r="AC7" i="2"/>
  <c r="AD7" i="2"/>
  <c r="AE7" i="2"/>
  <c r="AF7" i="2"/>
  <c r="AG7" i="2"/>
  <c r="AH7" i="2"/>
  <c r="AI7" i="2"/>
  <c r="AJ7" i="2"/>
  <c r="AK7" i="2"/>
  <c r="AL7" i="2"/>
  <c r="AM7" i="2"/>
  <c r="AN7" i="2"/>
  <c r="AO7" i="2"/>
  <c r="AP7" i="2"/>
  <c r="AQ7" i="2"/>
  <c r="AR7" i="2"/>
  <c r="AS7" i="2"/>
  <c r="AT7" i="2"/>
  <c r="AU7" i="2"/>
  <c r="AV7" i="2"/>
  <c r="AW7" i="2"/>
  <c r="AX7" i="2"/>
  <c r="AY7" i="2"/>
  <c r="AZ7" i="2"/>
  <c r="BA7" i="2"/>
  <c r="BB7" i="2"/>
  <c r="BC7" i="2"/>
  <c r="BD7" i="2"/>
  <c r="BE7" i="2"/>
  <c r="BF7" i="2"/>
  <c r="BG7" i="2"/>
  <c r="BH7" i="2"/>
  <c r="BI7" i="2"/>
  <c r="BJ7" i="2"/>
  <c r="C8" i="2"/>
  <c r="D8" i="2"/>
  <c r="E8" i="2"/>
  <c r="F8" i="2"/>
  <c r="G8" i="2"/>
  <c r="H8" i="2"/>
  <c r="I8" i="2"/>
  <c r="J8" i="2"/>
  <c r="K8" i="2"/>
  <c r="L8" i="2"/>
  <c r="M8" i="2"/>
  <c r="N8" i="2"/>
  <c r="O8" i="2"/>
  <c r="P8" i="2"/>
  <c r="Q8" i="2"/>
  <c r="R8" i="2"/>
  <c r="S8" i="2"/>
  <c r="T8" i="2"/>
  <c r="U8" i="2"/>
  <c r="V8" i="2"/>
  <c r="W8" i="2"/>
  <c r="X8" i="2"/>
  <c r="Y8" i="2"/>
  <c r="Z8" i="2"/>
  <c r="AA8" i="2"/>
  <c r="AB8" i="2"/>
  <c r="AC8" i="2"/>
  <c r="AD8" i="2"/>
  <c r="AE8" i="2"/>
  <c r="AF8" i="2"/>
  <c r="AG8" i="2"/>
  <c r="AH8" i="2"/>
  <c r="AI8" i="2"/>
  <c r="AJ8" i="2"/>
  <c r="AK8" i="2"/>
  <c r="AL8" i="2"/>
  <c r="AM8" i="2"/>
  <c r="AN8" i="2"/>
  <c r="AO8" i="2"/>
  <c r="AP8" i="2"/>
  <c r="AQ8" i="2"/>
  <c r="AR8" i="2"/>
  <c r="AS8" i="2"/>
  <c r="AT8" i="2"/>
  <c r="AU8" i="2"/>
  <c r="AV8" i="2"/>
  <c r="AW8" i="2"/>
  <c r="AX8" i="2"/>
  <c r="AY8" i="2"/>
  <c r="AZ8" i="2"/>
  <c r="BA8" i="2"/>
  <c r="BB8" i="2"/>
  <c r="BC8" i="2"/>
  <c r="BD8" i="2"/>
  <c r="BE8" i="2"/>
  <c r="BF8" i="2"/>
  <c r="BG8" i="2"/>
  <c r="BH8" i="2"/>
  <c r="BI8" i="2"/>
  <c r="BJ8" i="2"/>
  <c r="C9" i="2"/>
  <c r="D9" i="2"/>
  <c r="E9" i="2"/>
  <c r="F9" i="2"/>
  <c r="G9" i="2"/>
  <c r="H9" i="2"/>
  <c r="I9" i="2"/>
  <c r="J9" i="2"/>
  <c r="K9" i="2"/>
  <c r="L9" i="2"/>
  <c r="M9" i="2"/>
  <c r="N9" i="2"/>
  <c r="O9" i="2"/>
  <c r="P9" i="2"/>
  <c r="Q9" i="2"/>
  <c r="R9" i="2"/>
  <c r="S9" i="2"/>
  <c r="T9" i="2"/>
  <c r="U9" i="2"/>
  <c r="V9" i="2"/>
  <c r="W9" i="2"/>
  <c r="X9" i="2"/>
  <c r="Y9" i="2"/>
  <c r="Z9" i="2"/>
  <c r="AA9" i="2"/>
  <c r="AB9" i="2"/>
  <c r="AC9" i="2"/>
  <c r="AD9" i="2"/>
  <c r="AE9" i="2"/>
  <c r="AF9" i="2"/>
  <c r="AG9" i="2"/>
  <c r="AH9" i="2"/>
  <c r="AI9" i="2"/>
  <c r="AJ9" i="2"/>
  <c r="AK9" i="2"/>
  <c r="AL9" i="2"/>
  <c r="AM9" i="2"/>
  <c r="AN9" i="2"/>
  <c r="AO9" i="2"/>
  <c r="AP9" i="2"/>
  <c r="AQ9" i="2"/>
  <c r="AR9" i="2"/>
  <c r="AS9" i="2"/>
  <c r="AT9" i="2"/>
  <c r="AU9" i="2"/>
  <c r="AV9" i="2"/>
  <c r="AW9" i="2"/>
  <c r="AX9" i="2"/>
  <c r="AY9" i="2"/>
  <c r="AZ9" i="2"/>
  <c r="BA9" i="2"/>
  <c r="BB9" i="2"/>
  <c r="BC9" i="2"/>
  <c r="BD9" i="2"/>
  <c r="BE9" i="2"/>
  <c r="BF9" i="2"/>
  <c r="BG9" i="2"/>
  <c r="BH9" i="2"/>
  <c r="BI9" i="2"/>
  <c r="BJ9" i="2"/>
  <c r="C10" i="2"/>
  <c r="D10" i="2"/>
  <c r="E10" i="2"/>
  <c r="F10" i="2"/>
  <c r="G10" i="2"/>
  <c r="H10" i="2"/>
  <c r="I10" i="2"/>
  <c r="J10" i="2"/>
  <c r="K10" i="2"/>
  <c r="L10" i="2"/>
  <c r="M10" i="2"/>
  <c r="N10" i="2"/>
  <c r="O10" i="2"/>
  <c r="P10" i="2"/>
  <c r="Q10" i="2"/>
  <c r="R10" i="2"/>
  <c r="S10" i="2"/>
  <c r="T10" i="2"/>
  <c r="U10" i="2"/>
  <c r="V10" i="2"/>
  <c r="W10" i="2"/>
  <c r="X10" i="2"/>
  <c r="Y10" i="2"/>
  <c r="Z10" i="2"/>
  <c r="AA10" i="2"/>
  <c r="AB10" i="2"/>
  <c r="AC10" i="2"/>
  <c r="AD10" i="2"/>
  <c r="AE10" i="2"/>
  <c r="AF10" i="2"/>
  <c r="AG10" i="2"/>
  <c r="AH10" i="2"/>
  <c r="AI10" i="2"/>
  <c r="AJ10" i="2"/>
  <c r="AK10" i="2"/>
  <c r="AL10" i="2"/>
  <c r="AM10" i="2"/>
  <c r="AN10" i="2"/>
  <c r="AO10" i="2"/>
  <c r="AP10" i="2"/>
  <c r="AQ10" i="2"/>
  <c r="AR10" i="2"/>
  <c r="AS10" i="2"/>
  <c r="AT10" i="2"/>
  <c r="AU10" i="2"/>
  <c r="AV10" i="2"/>
  <c r="AW10" i="2"/>
  <c r="AX10" i="2"/>
  <c r="AY10" i="2"/>
  <c r="AZ10" i="2"/>
  <c r="BA10" i="2"/>
  <c r="BB10" i="2"/>
  <c r="BC10" i="2"/>
  <c r="BD10" i="2"/>
  <c r="BE10" i="2"/>
  <c r="BF10" i="2"/>
  <c r="BG10" i="2"/>
  <c r="BH10" i="2"/>
  <c r="BI10" i="2"/>
  <c r="BJ10" i="2"/>
  <c r="C11" i="2"/>
  <c r="D11" i="2"/>
  <c r="E11" i="2"/>
  <c r="F11" i="2"/>
  <c r="G11" i="2"/>
  <c r="H11" i="2"/>
  <c r="I11" i="2"/>
  <c r="J11" i="2"/>
  <c r="K11" i="2"/>
  <c r="L11" i="2"/>
  <c r="M11" i="2"/>
  <c r="N11" i="2"/>
  <c r="O11" i="2"/>
  <c r="P11" i="2"/>
  <c r="Q11" i="2"/>
  <c r="R11" i="2"/>
  <c r="S11" i="2"/>
  <c r="T11" i="2"/>
  <c r="U11" i="2"/>
  <c r="V11" i="2"/>
  <c r="W11" i="2"/>
  <c r="X11" i="2"/>
  <c r="Y11" i="2"/>
  <c r="Z11" i="2"/>
  <c r="AA11" i="2"/>
  <c r="AB11" i="2"/>
  <c r="AC11" i="2"/>
  <c r="AD11" i="2"/>
  <c r="AE11" i="2"/>
  <c r="AF11" i="2"/>
  <c r="AG11" i="2"/>
  <c r="AH11" i="2"/>
  <c r="AI11" i="2"/>
  <c r="AJ11" i="2"/>
  <c r="AK11" i="2"/>
  <c r="AL11" i="2"/>
  <c r="AM11" i="2"/>
  <c r="AN11" i="2"/>
  <c r="AO11" i="2"/>
  <c r="AP11" i="2"/>
  <c r="AQ11" i="2"/>
  <c r="AR11" i="2"/>
  <c r="AS11" i="2"/>
  <c r="AT11" i="2"/>
  <c r="AU11" i="2"/>
  <c r="AV11" i="2"/>
  <c r="AW11" i="2"/>
  <c r="AX11" i="2"/>
  <c r="AY11" i="2"/>
  <c r="AZ11" i="2"/>
  <c r="BA11" i="2"/>
  <c r="BB11" i="2"/>
  <c r="BC11" i="2"/>
  <c r="BD11" i="2"/>
  <c r="BE11" i="2"/>
  <c r="BF11" i="2"/>
  <c r="BG11" i="2"/>
  <c r="BH11" i="2"/>
  <c r="BI11" i="2"/>
  <c r="BJ11" i="2"/>
  <c r="C12" i="2"/>
  <c r="D12" i="2"/>
  <c r="E12" i="2"/>
  <c r="F12" i="2"/>
  <c r="G12" i="2"/>
  <c r="H12" i="2"/>
  <c r="I12" i="2"/>
  <c r="J12" i="2"/>
  <c r="K12" i="2"/>
  <c r="L12" i="2"/>
  <c r="M12" i="2"/>
  <c r="N12" i="2"/>
  <c r="O12" i="2"/>
  <c r="P12" i="2"/>
  <c r="Q12" i="2"/>
  <c r="R12" i="2"/>
  <c r="S12" i="2"/>
  <c r="T12" i="2"/>
  <c r="U12" i="2"/>
  <c r="V12" i="2"/>
  <c r="W12" i="2"/>
  <c r="X12" i="2"/>
  <c r="Y12" i="2"/>
  <c r="Z12" i="2"/>
  <c r="AA12" i="2"/>
  <c r="AB12" i="2"/>
  <c r="AC12" i="2"/>
  <c r="AD12" i="2"/>
  <c r="AE12" i="2"/>
  <c r="AF12" i="2"/>
  <c r="AG12" i="2"/>
  <c r="AH12" i="2"/>
  <c r="AI12" i="2"/>
  <c r="AJ12" i="2"/>
  <c r="AK12" i="2"/>
  <c r="AL12" i="2"/>
  <c r="AM12" i="2"/>
  <c r="AN12" i="2"/>
  <c r="AO12" i="2"/>
  <c r="AP12" i="2"/>
  <c r="AQ12" i="2"/>
  <c r="AR12" i="2"/>
  <c r="AS12" i="2"/>
  <c r="AT12" i="2"/>
  <c r="AU12" i="2"/>
  <c r="AV12" i="2"/>
  <c r="AW12" i="2"/>
  <c r="AX12" i="2"/>
  <c r="AY12" i="2"/>
  <c r="AZ12" i="2"/>
  <c r="BA12" i="2"/>
  <c r="BB12" i="2"/>
  <c r="BC12" i="2"/>
  <c r="BD12" i="2"/>
  <c r="BE12" i="2"/>
  <c r="BF12" i="2"/>
  <c r="BG12" i="2"/>
  <c r="BH12" i="2"/>
  <c r="BI12" i="2"/>
  <c r="BJ12" i="2"/>
  <c r="C13" i="2"/>
  <c r="D13" i="2"/>
  <c r="E13" i="2"/>
  <c r="F13" i="2"/>
  <c r="G13" i="2"/>
  <c r="H13" i="2"/>
  <c r="I13" i="2"/>
  <c r="J13" i="2"/>
  <c r="K13" i="2"/>
  <c r="L13" i="2"/>
  <c r="M13" i="2"/>
  <c r="N13" i="2"/>
  <c r="O13" i="2"/>
  <c r="P13" i="2"/>
  <c r="Q13" i="2"/>
  <c r="R13" i="2"/>
  <c r="S13" i="2"/>
  <c r="T13" i="2"/>
  <c r="U13" i="2"/>
  <c r="V13" i="2"/>
  <c r="W13" i="2"/>
  <c r="X13" i="2"/>
  <c r="Y13" i="2"/>
  <c r="Z13" i="2"/>
  <c r="AA13" i="2"/>
  <c r="AB13" i="2"/>
  <c r="AC13" i="2"/>
  <c r="AD13" i="2"/>
  <c r="AE13" i="2"/>
  <c r="AF13" i="2"/>
  <c r="AG13" i="2"/>
  <c r="AH13" i="2"/>
  <c r="AI13" i="2"/>
  <c r="AJ13" i="2"/>
  <c r="AK13" i="2"/>
  <c r="AL13" i="2"/>
  <c r="AM13" i="2"/>
  <c r="AN13" i="2"/>
  <c r="AO13" i="2"/>
  <c r="AP13" i="2"/>
  <c r="AQ13" i="2"/>
  <c r="AR13" i="2"/>
  <c r="AS13" i="2"/>
  <c r="AT13" i="2"/>
  <c r="AU13" i="2"/>
  <c r="AV13" i="2"/>
  <c r="AW13" i="2"/>
  <c r="AX13" i="2"/>
  <c r="AY13" i="2"/>
  <c r="AZ13" i="2"/>
  <c r="BA13" i="2"/>
  <c r="BB13" i="2"/>
  <c r="BC13" i="2"/>
  <c r="BD13" i="2"/>
  <c r="BE13" i="2"/>
  <c r="BF13" i="2"/>
  <c r="BG13" i="2"/>
  <c r="BH13" i="2"/>
  <c r="BI13" i="2"/>
  <c r="BJ13" i="2"/>
  <c r="C14" i="2"/>
  <c r="D14" i="2"/>
  <c r="E14" i="2"/>
  <c r="F14" i="2"/>
  <c r="G14" i="2"/>
  <c r="H14" i="2"/>
  <c r="I14" i="2"/>
  <c r="J14" i="2"/>
  <c r="K14" i="2"/>
  <c r="L14" i="2"/>
  <c r="M14" i="2"/>
  <c r="N14" i="2"/>
  <c r="O14" i="2"/>
  <c r="P14" i="2"/>
  <c r="Q14" i="2"/>
  <c r="R14" i="2"/>
  <c r="S14" i="2"/>
  <c r="T14" i="2"/>
  <c r="U14" i="2"/>
  <c r="V14" i="2"/>
  <c r="W14" i="2"/>
  <c r="X14" i="2"/>
  <c r="Y14" i="2"/>
  <c r="Z14" i="2"/>
  <c r="AA14" i="2"/>
  <c r="AB14" i="2"/>
  <c r="AC14" i="2"/>
  <c r="AD14" i="2"/>
  <c r="AE14" i="2"/>
  <c r="AF14" i="2"/>
  <c r="AG14" i="2"/>
  <c r="AH14" i="2"/>
  <c r="AI14" i="2"/>
  <c r="AJ14" i="2"/>
  <c r="AK14" i="2"/>
  <c r="AL14" i="2"/>
  <c r="AM14" i="2"/>
  <c r="AN14" i="2"/>
  <c r="AO14" i="2"/>
  <c r="AP14" i="2"/>
  <c r="AQ14" i="2"/>
  <c r="AR14" i="2"/>
  <c r="AS14" i="2"/>
  <c r="AT14" i="2"/>
  <c r="AU14" i="2"/>
  <c r="AV14" i="2"/>
  <c r="AW14" i="2"/>
  <c r="AX14" i="2"/>
  <c r="AY14" i="2"/>
  <c r="AZ14" i="2"/>
  <c r="BA14" i="2"/>
  <c r="BB14" i="2"/>
  <c r="BC14" i="2"/>
  <c r="BD14" i="2"/>
  <c r="BE14" i="2"/>
  <c r="BF14" i="2"/>
  <c r="BG14" i="2"/>
  <c r="BH14" i="2"/>
  <c r="BI14" i="2"/>
  <c r="BJ14" i="2"/>
  <c r="C15" i="2"/>
  <c r="D15" i="2"/>
  <c r="E15" i="2"/>
  <c r="F15" i="2"/>
  <c r="G15" i="2"/>
  <c r="H15" i="2"/>
  <c r="I15" i="2"/>
  <c r="J15" i="2"/>
  <c r="K15" i="2"/>
  <c r="L15" i="2"/>
  <c r="M15" i="2"/>
  <c r="N15" i="2"/>
  <c r="O15" i="2"/>
  <c r="P15" i="2"/>
  <c r="Q15" i="2"/>
  <c r="R15" i="2"/>
  <c r="S15" i="2"/>
  <c r="T15" i="2"/>
  <c r="U15" i="2"/>
  <c r="V15" i="2"/>
  <c r="W15" i="2"/>
  <c r="X15" i="2"/>
  <c r="Y15" i="2"/>
  <c r="Z15" i="2"/>
  <c r="AA15" i="2"/>
  <c r="AB15" i="2"/>
  <c r="AC15" i="2"/>
  <c r="AD15" i="2"/>
  <c r="AE15" i="2"/>
  <c r="AF15" i="2"/>
  <c r="AG15" i="2"/>
  <c r="AH15" i="2"/>
  <c r="AI15" i="2"/>
  <c r="AJ15" i="2"/>
  <c r="AK15" i="2"/>
  <c r="AL15" i="2"/>
  <c r="AM15" i="2"/>
  <c r="AN15" i="2"/>
  <c r="AO15" i="2"/>
  <c r="AP15" i="2"/>
  <c r="AQ15" i="2"/>
  <c r="AR15" i="2"/>
  <c r="AS15" i="2"/>
  <c r="AT15" i="2"/>
  <c r="AU15" i="2"/>
  <c r="AV15" i="2"/>
  <c r="AW15" i="2"/>
  <c r="AX15" i="2"/>
  <c r="AY15" i="2"/>
  <c r="AZ15" i="2"/>
  <c r="BA15" i="2"/>
  <c r="BB15" i="2"/>
  <c r="BC15" i="2"/>
  <c r="BD15" i="2"/>
  <c r="BE15" i="2"/>
  <c r="BF15" i="2"/>
  <c r="BG15" i="2"/>
  <c r="BH15" i="2"/>
  <c r="BI15" i="2"/>
  <c r="BJ15" i="2"/>
  <c r="C16" i="2"/>
  <c r="D16" i="2"/>
  <c r="E16" i="2"/>
  <c r="F16" i="2"/>
  <c r="G16" i="2"/>
  <c r="H16" i="2"/>
  <c r="I16" i="2"/>
  <c r="J16" i="2"/>
  <c r="K16" i="2"/>
  <c r="L16" i="2"/>
  <c r="M16" i="2"/>
  <c r="N16" i="2"/>
  <c r="O16" i="2"/>
  <c r="P16" i="2"/>
  <c r="Q16" i="2"/>
  <c r="R16" i="2"/>
  <c r="S16" i="2"/>
  <c r="T16" i="2"/>
  <c r="U16" i="2"/>
  <c r="V16" i="2"/>
  <c r="W16" i="2"/>
  <c r="X16" i="2"/>
  <c r="Y16" i="2"/>
  <c r="Z16" i="2"/>
  <c r="AA16" i="2"/>
  <c r="AB16" i="2"/>
  <c r="AC16" i="2"/>
  <c r="AD16" i="2"/>
  <c r="AE16" i="2"/>
  <c r="AF16" i="2"/>
  <c r="AG16" i="2"/>
  <c r="AH16" i="2"/>
  <c r="AI16" i="2"/>
  <c r="AJ16" i="2"/>
  <c r="AK16" i="2"/>
  <c r="AL16" i="2"/>
  <c r="AM16" i="2"/>
  <c r="AN16" i="2"/>
  <c r="AO16" i="2"/>
  <c r="AP16" i="2"/>
  <c r="AQ16" i="2"/>
  <c r="AR16" i="2"/>
  <c r="AS16" i="2"/>
  <c r="AT16" i="2"/>
  <c r="AU16" i="2"/>
  <c r="AV16" i="2"/>
  <c r="AW16" i="2"/>
  <c r="AX16" i="2"/>
  <c r="AY16" i="2"/>
  <c r="AZ16" i="2"/>
  <c r="BA16" i="2"/>
  <c r="BB16" i="2"/>
  <c r="BC16" i="2"/>
  <c r="BD16" i="2"/>
  <c r="BE16" i="2"/>
  <c r="BF16" i="2"/>
  <c r="BG16" i="2"/>
  <c r="BH16" i="2"/>
  <c r="BI16" i="2"/>
  <c r="BJ16" i="2"/>
  <c r="C17" i="2"/>
  <c r="D17" i="2"/>
  <c r="E17" i="2"/>
  <c r="F17" i="2"/>
  <c r="G17" i="2"/>
  <c r="H17" i="2"/>
  <c r="I17" i="2"/>
  <c r="J17" i="2"/>
  <c r="K17" i="2"/>
  <c r="L17" i="2"/>
  <c r="M17" i="2"/>
  <c r="N17" i="2"/>
  <c r="O17" i="2"/>
  <c r="P17" i="2"/>
  <c r="Q17" i="2"/>
  <c r="R17" i="2"/>
  <c r="S17" i="2"/>
  <c r="T17" i="2"/>
  <c r="U17" i="2"/>
  <c r="V17" i="2"/>
  <c r="W17" i="2"/>
  <c r="X17" i="2"/>
  <c r="Y17" i="2"/>
  <c r="Z17" i="2"/>
  <c r="AA17" i="2"/>
  <c r="AB17" i="2"/>
  <c r="AC17" i="2"/>
  <c r="AD17" i="2"/>
  <c r="AE17" i="2"/>
  <c r="AF17" i="2"/>
  <c r="AG17" i="2"/>
  <c r="AH17" i="2"/>
  <c r="AI17" i="2"/>
  <c r="AJ17" i="2"/>
  <c r="AK17" i="2"/>
  <c r="AL17" i="2"/>
  <c r="AM17" i="2"/>
  <c r="AN17" i="2"/>
  <c r="AO17" i="2"/>
  <c r="AP17" i="2"/>
  <c r="AQ17" i="2"/>
  <c r="AR17" i="2"/>
  <c r="AS17" i="2"/>
  <c r="AT17" i="2"/>
  <c r="AU17" i="2"/>
  <c r="AV17" i="2"/>
  <c r="AW17" i="2"/>
  <c r="AX17" i="2"/>
  <c r="AY17" i="2"/>
  <c r="AZ17" i="2"/>
  <c r="BA17" i="2"/>
  <c r="BB17" i="2"/>
  <c r="BC17" i="2"/>
  <c r="BD17" i="2"/>
  <c r="BE17" i="2"/>
  <c r="BF17" i="2"/>
  <c r="BG17" i="2"/>
  <c r="BH17" i="2"/>
  <c r="BI17" i="2"/>
  <c r="BJ17" i="2"/>
  <c r="C18" i="2"/>
  <c r="D18" i="2"/>
  <c r="E18" i="2"/>
  <c r="F18" i="2"/>
  <c r="G18" i="2"/>
  <c r="H18" i="2"/>
  <c r="I18" i="2"/>
  <c r="J18" i="2"/>
  <c r="K18" i="2"/>
  <c r="L18" i="2"/>
  <c r="M18" i="2"/>
  <c r="N18" i="2"/>
  <c r="O18" i="2"/>
  <c r="P18" i="2"/>
  <c r="Q18" i="2"/>
  <c r="R18" i="2"/>
  <c r="S18" i="2"/>
  <c r="T18" i="2"/>
  <c r="U18" i="2"/>
  <c r="V18" i="2"/>
  <c r="W18" i="2"/>
  <c r="X18" i="2"/>
  <c r="Y18" i="2"/>
  <c r="Z18" i="2"/>
  <c r="AA18" i="2"/>
  <c r="AB18" i="2"/>
  <c r="AC18" i="2"/>
  <c r="AD18" i="2"/>
  <c r="AE18" i="2"/>
  <c r="AF18" i="2"/>
  <c r="AG18" i="2"/>
  <c r="AH18" i="2"/>
  <c r="AI18" i="2"/>
  <c r="AJ18" i="2"/>
  <c r="AK18" i="2"/>
  <c r="AL18" i="2"/>
  <c r="AM18" i="2"/>
  <c r="AN18" i="2"/>
  <c r="AO18" i="2"/>
  <c r="AP18" i="2"/>
  <c r="AQ18" i="2"/>
  <c r="AR18" i="2"/>
  <c r="AS18" i="2"/>
  <c r="AT18" i="2"/>
  <c r="AU18" i="2"/>
  <c r="AV18" i="2"/>
  <c r="AW18" i="2"/>
  <c r="AX18" i="2"/>
  <c r="AY18" i="2"/>
  <c r="AZ18" i="2"/>
  <c r="BA18" i="2"/>
  <c r="BB18" i="2"/>
  <c r="BC18" i="2"/>
  <c r="BD18" i="2"/>
  <c r="BE18" i="2"/>
  <c r="BF18" i="2"/>
  <c r="BG18" i="2"/>
  <c r="BH18" i="2"/>
  <c r="BI18" i="2"/>
  <c r="BJ18" i="2"/>
  <c r="C19" i="2"/>
  <c r="D19" i="2"/>
  <c r="E19" i="2"/>
  <c r="F19" i="2"/>
  <c r="G19" i="2"/>
  <c r="H19" i="2"/>
  <c r="I19" i="2"/>
  <c r="J19" i="2"/>
  <c r="K19" i="2"/>
  <c r="L19" i="2"/>
  <c r="M19" i="2"/>
  <c r="N19" i="2"/>
  <c r="O19" i="2"/>
  <c r="P19" i="2"/>
  <c r="Q19" i="2"/>
  <c r="R19" i="2"/>
  <c r="S19" i="2"/>
  <c r="T19" i="2"/>
  <c r="U19" i="2"/>
  <c r="V19" i="2"/>
  <c r="W19" i="2"/>
  <c r="X19" i="2"/>
  <c r="Y19" i="2"/>
  <c r="Z19" i="2"/>
  <c r="AA19" i="2"/>
  <c r="AB19" i="2"/>
  <c r="AC19" i="2"/>
  <c r="AD19" i="2"/>
  <c r="AE19" i="2"/>
  <c r="AF19" i="2"/>
  <c r="AG19" i="2"/>
  <c r="AH19" i="2"/>
  <c r="AI19" i="2"/>
  <c r="AJ19" i="2"/>
  <c r="AK19" i="2"/>
  <c r="AL19" i="2"/>
  <c r="AM19" i="2"/>
  <c r="AN19" i="2"/>
  <c r="AO19" i="2"/>
  <c r="AP19" i="2"/>
  <c r="AQ19" i="2"/>
  <c r="AR19" i="2"/>
  <c r="AS19" i="2"/>
  <c r="AT19" i="2"/>
  <c r="AU19" i="2"/>
  <c r="AV19" i="2"/>
  <c r="AW19" i="2"/>
  <c r="AX19" i="2"/>
  <c r="AY19" i="2"/>
  <c r="AZ19" i="2"/>
  <c r="BA19" i="2"/>
  <c r="BB19" i="2"/>
  <c r="BC19" i="2"/>
  <c r="BD19" i="2"/>
  <c r="BE19" i="2"/>
  <c r="BF19" i="2"/>
  <c r="BG19" i="2"/>
  <c r="BH19" i="2"/>
  <c r="BI19" i="2"/>
  <c r="BJ19" i="2"/>
  <c r="C20" i="2"/>
  <c r="D20" i="2"/>
  <c r="E20" i="2"/>
  <c r="F20" i="2"/>
  <c r="G20" i="2"/>
  <c r="H20" i="2"/>
  <c r="I20" i="2"/>
  <c r="J20" i="2"/>
  <c r="K20" i="2"/>
  <c r="L20" i="2"/>
  <c r="M20" i="2"/>
  <c r="N20" i="2"/>
  <c r="O20" i="2"/>
  <c r="P20" i="2"/>
  <c r="Q20" i="2"/>
  <c r="AC20" i="2"/>
  <c r="AD20" i="2"/>
  <c r="AE20" i="2"/>
  <c r="AF20" i="2"/>
  <c r="AG20" i="2"/>
  <c r="AH20" i="2"/>
  <c r="AI20" i="2"/>
  <c r="AJ20" i="2"/>
  <c r="AK20" i="2"/>
  <c r="AL20" i="2"/>
  <c r="AM20" i="2"/>
  <c r="AN20" i="2"/>
  <c r="AO20" i="2"/>
  <c r="AP20" i="2"/>
  <c r="AQ20" i="2"/>
  <c r="AR20" i="2"/>
  <c r="AS20" i="2"/>
  <c r="AT20" i="2"/>
  <c r="AU20" i="2"/>
  <c r="AV20" i="2"/>
  <c r="AW20" i="2"/>
  <c r="AX20" i="2"/>
  <c r="AY20" i="2"/>
  <c r="AZ20" i="2"/>
  <c r="BA20" i="2"/>
  <c r="BB20" i="2"/>
  <c r="BC20" i="2"/>
  <c r="BD20" i="2"/>
  <c r="BE20" i="2"/>
  <c r="BF20" i="2"/>
  <c r="BG20" i="2"/>
  <c r="BH20" i="2"/>
  <c r="BI20" i="2"/>
  <c r="BJ20" i="2"/>
  <c r="C21" i="2"/>
  <c r="D21" i="2"/>
  <c r="E21" i="2"/>
  <c r="F21" i="2"/>
  <c r="G21" i="2"/>
  <c r="H21" i="2"/>
  <c r="I21" i="2"/>
  <c r="J21" i="2"/>
  <c r="K21" i="2"/>
  <c r="L21" i="2"/>
  <c r="M21" i="2"/>
  <c r="N21" i="2"/>
  <c r="O21" i="2"/>
  <c r="P21" i="2"/>
  <c r="Q21" i="2"/>
  <c r="AC21" i="2"/>
  <c r="AD21" i="2"/>
  <c r="AE21" i="2"/>
  <c r="AF21" i="2"/>
  <c r="AG21" i="2"/>
  <c r="AH21" i="2"/>
  <c r="AI21" i="2"/>
  <c r="AJ21" i="2"/>
  <c r="AK21" i="2"/>
  <c r="AL21" i="2"/>
  <c r="AM21" i="2"/>
  <c r="AN21" i="2"/>
  <c r="AO21" i="2"/>
  <c r="AP21" i="2"/>
  <c r="AQ21" i="2"/>
  <c r="AR21" i="2"/>
  <c r="AS21" i="2"/>
  <c r="AT21" i="2"/>
  <c r="AU21" i="2"/>
  <c r="AV21" i="2"/>
  <c r="AW21" i="2"/>
  <c r="AX21" i="2"/>
  <c r="AY21" i="2"/>
  <c r="AZ21" i="2"/>
  <c r="BA21" i="2"/>
  <c r="BB21" i="2"/>
  <c r="BC21" i="2"/>
  <c r="BD21" i="2"/>
  <c r="BE21" i="2"/>
  <c r="BF21" i="2"/>
  <c r="BG21" i="2"/>
  <c r="BH21" i="2"/>
  <c r="BI21" i="2"/>
  <c r="BJ21" i="2"/>
  <c r="C22" i="2"/>
  <c r="D22" i="2"/>
  <c r="E22" i="2"/>
  <c r="F22" i="2"/>
  <c r="G22" i="2"/>
  <c r="H22" i="2"/>
  <c r="I22" i="2"/>
  <c r="J22" i="2"/>
  <c r="K22" i="2"/>
  <c r="L22" i="2"/>
  <c r="M22" i="2"/>
  <c r="N22" i="2"/>
  <c r="O22" i="2"/>
  <c r="P22" i="2"/>
  <c r="Q22" i="2"/>
  <c r="AC22" i="2"/>
  <c r="AD22" i="2"/>
  <c r="AE22" i="2"/>
  <c r="AF22" i="2"/>
  <c r="AG22" i="2"/>
  <c r="AH22" i="2"/>
  <c r="AI22" i="2"/>
  <c r="AJ22" i="2"/>
  <c r="AK22" i="2"/>
  <c r="AL22" i="2"/>
  <c r="AM22" i="2"/>
  <c r="AN22" i="2"/>
  <c r="AO22" i="2"/>
  <c r="AP22" i="2"/>
  <c r="AQ22" i="2"/>
  <c r="AR22" i="2"/>
  <c r="AS22" i="2"/>
  <c r="AT22" i="2"/>
  <c r="AU22" i="2"/>
  <c r="AV22" i="2"/>
  <c r="AW22" i="2"/>
  <c r="AX22" i="2"/>
  <c r="AY22" i="2"/>
  <c r="AZ22" i="2"/>
  <c r="BA22" i="2"/>
  <c r="BB22" i="2"/>
  <c r="BC22" i="2"/>
  <c r="BD22" i="2"/>
  <c r="BE22" i="2"/>
  <c r="BF22" i="2"/>
  <c r="BG22" i="2"/>
  <c r="BH22" i="2"/>
  <c r="BI22" i="2"/>
  <c r="BJ22" i="2"/>
  <c r="C23" i="2"/>
  <c r="D23" i="2"/>
  <c r="E23" i="2"/>
  <c r="F23" i="2"/>
  <c r="G23" i="2"/>
  <c r="H23" i="2"/>
  <c r="I23" i="2"/>
  <c r="J23" i="2"/>
  <c r="K23" i="2"/>
  <c r="L23" i="2"/>
  <c r="M23" i="2"/>
  <c r="N23" i="2"/>
  <c r="O23" i="2"/>
  <c r="P23" i="2"/>
  <c r="Q23" i="2"/>
  <c r="AC23" i="2"/>
  <c r="AD23" i="2"/>
  <c r="AE23" i="2"/>
  <c r="AF23" i="2"/>
  <c r="AG23" i="2"/>
  <c r="AH23" i="2"/>
  <c r="AI23" i="2"/>
  <c r="AJ23" i="2"/>
  <c r="AK23" i="2"/>
  <c r="AL23" i="2"/>
  <c r="AM23" i="2"/>
  <c r="AN23" i="2"/>
  <c r="AO23" i="2"/>
  <c r="AP23" i="2"/>
  <c r="AQ23" i="2"/>
  <c r="AR23" i="2"/>
  <c r="AS23" i="2"/>
  <c r="AT23" i="2"/>
  <c r="AU23" i="2"/>
  <c r="AV23" i="2"/>
  <c r="AW23" i="2"/>
  <c r="AX23" i="2"/>
  <c r="AY23" i="2"/>
  <c r="AZ23" i="2"/>
  <c r="BA23" i="2"/>
  <c r="BB23" i="2"/>
  <c r="BC23" i="2"/>
  <c r="BD23" i="2"/>
  <c r="BE23" i="2"/>
  <c r="BF23" i="2"/>
  <c r="BG23" i="2"/>
  <c r="BH23" i="2"/>
  <c r="BI23" i="2"/>
  <c r="BJ23" i="2"/>
  <c r="C24" i="2"/>
  <c r="D24" i="2"/>
  <c r="E24" i="2"/>
  <c r="F24" i="2"/>
  <c r="G24" i="2"/>
  <c r="H24" i="2"/>
  <c r="I24" i="2"/>
  <c r="J24" i="2"/>
  <c r="K24" i="2"/>
  <c r="L24" i="2"/>
  <c r="M24" i="2"/>
  <c r="N24" i="2"/>
  <c r="O24" i="2"/>
  <c r="P24" i="2"/>
  <c r="Q24" i="2"/>
  <c r="AC24" i="2"/>
  <c r="AD24" i="2"/>
  <c r="AE24" i="2"/>
  <c r="AF24" i="2"/>
  <c r="AG24" i="2"/>
  <c r="AH24" i="2"/>
  <c r="AI24" i="2"/>
  <c r="AJ24" i="2"/>
  <c r="AK24" i="2"/>
  <c r="AL24" i="2"/>
  <c r="AM24" i="2"/>
  <c r="AN24" i="2"/>
  <c r="AO24" i="2"/>
  <c r="AP24" i="2"/>
  <c r="AQ24" i="2"/>
  <c r="AR24" i="2"/>
  <c r="AS24" i="2"/>
  <c r="AT24" i="2"/>
  <c r="AU24" i="2"/>
  <c r="AV24" i="2"/>
  <c r="AW24" i="2"/>
  <c r="AX24" i="2"/>
  <c r="AY24" i="2"/>
  <c r="AZ24" i="2"/>
  <c r="BA24" i="2"/>
  <c r="BB24" i="2"/>
  <c r="BC24" i="2"/>
  <c r="BD24" i="2"/>
  <c r="BE24" i="2"/>
  <c r="BF24" i="2"/>
  <c r="BG24" i="2"/>
  <c r="BH24" i="2"/>
  <c r="BI24" i="2"/>
  <c r="BJ24" i="2"/>
  <c r="C25" i="2"/>
  <c r="D25" i="2"/>
  <c r="E25" i="2"/>
  <c r="F25" i="2"/>
  <c r="G25" i="2"/>
  <c r="H25" i="2"/>
  <c r="I25" i="2"/>
  <c r="J25" i="2"/>
  <c r="K25" i="2"/>
  <c r="L25" i="2"/>
  <c r="M25" i="2"/>
  <c r="N25" i="2"/>
  <c r="O25" i="2"/>
  <c r="P25" i="2"/>
  <c r="Q25" i="2"/>
  <c r="AC25" i="2"/>
  <c r="AD25" i="2"/>
  <c r="AE25" i="2"/>
  <c r="AF25" i="2"/>
  <c r="AG25" i="2"/>
  <c r="AH25" i="2"/>
  <c r="AI25" i="2"/>
  <c r="AJ25" i="2"/>
  <c r="AK25" i="2"/>
  <c r="AL25" i="2"/>
  <c r="AM25" i="2"/>
  <c r="AN25" i="2"/>
  <c r="AO25" i="2"/>
  <c r="AP25" i="2"/>
  <c r="AQ25" i="2"/>
  <c r="AR25" i="2"/>
  <c r="AS25" i="2"/>
  <c r="AT25" i="2"/>
  <c r="AU25" i="2"/>
  <c r="AV25" i="2"/>
  <c r="AW25" i="2"/>
  <c r="AX25" i="2"/>
  <c r="AY25" i="2"/>
  <c r="AZ25" i="2"/>
  <c r="BA25" i="2"/>
  <c r="BB25" i="2"/>
  <c r="BC25" i="2"/>
  <c r="BD25" i="2"/>
  <c r="BE25" i="2"/>
  <c r="BF25" i="2"/>
  <c r="BG25" i="2"/>
  <c r="BH25" i="2"/>
  <c r="BI25" i="2"/>
  <c r="BJ25" i="2"/>
  <c r="C26" i="2"/>
  <c r="D26" i="2"/>
  <c r="E26" i="2"/>
  <c r="F26" i="2"/>
  <c r="G26" i="2"/>
  <c r="H26" i="2"/>
  <c r="I26" i="2"/>
  <c r="J26" i="2"/>
  <c r="K26" i="2"/>
  <c r="L26" i="2"/>
  <c r="M26" i="2"/>
  <c r="N26" i="2"/>
  <c r="O26" i="2"/>
  <c r="P26" i="2"/>
  <c r="Q26" i="2"/>
  <c r="AC26" i="2"/>
  <c r="AD26" i="2"/>
  <c r="AE26" i="2"/>
  <c r="AF26" i="2"/>
  <c r="AG26" i="2"/>
  <c r="AH26" i="2"/>
  <c r="AI26" i="2"/>
  <c r="AJ26" i="2"/>
  <c r="AK26" i="2"/>
  <c r="AL26" i="2"/>
  <c r="AM26" i="2"/>
  <c r="AN26" i="2"/>
  <c r="AO26" i="2"/>
  <c r="AP26" i="2"/>
  <c r="AQ26" i="2"/>
  <c r="AR26" i="2"/>
  <c r="AS26" i="2"/>
  <c r="AT26" i="2"/>
  <c r="AU26" i="2"/>
  <c r="AV26" i="2"/>
  <c r="AW26" i="2"/>
  <c r="AX26" i="2"/>
  <c r="AY26" i="2"/>
  <c r="AZ26" i="2"/>
  <c r="BA26" i="2"/>
  <c r="BB26" i="2"/>
  <c r="BC26" i="2"/>
  <c r="BD26" i="2"/>
  <c r="BE26" i="2"/>
  <c r="BF26" i="2"/>
  <c r="BG26" i="2"/>
  <c r="BH26" i="2"/>
  <c r="BI26" i="2"/>
  <c r="BJ26" i="2"/>
  <c r="C27" i="2"/>
  <c r="D27" i="2"/>
  <c r="E27" i="2"/>
  <c r="F27" i="2"/>
  <c r="G27" i="2"/>
  <c r="H27" i="2"/>
  <c r="I27" i="2"/>
  <c r="J27" i="2"/>
  <c r="K27" i="2"/>
  <c r="L27" i="2"/>
  <c r="M27" i="2"/>
  <c r="N27" i="2"/>
  <c r="O27" i="2"/>
  <c r="P27" i="2"/>
  <c r="Q27" i="2"/>
  <c r="AC27" i="2"/>
  <c r="AD27" i="2"/>
  <c r="AE27" i="2"/>
  <c r="AF27" i="2"/>
  <c r="AG27" i="2"/>
  <c r="AH27" i="2"/>
  <c r="AI27" i="2"/>
  <c r="AJ27" i="2"/>
  <c r="AK27" i="2"/>
  <c r="AL27" i="2"/>
  <c r="AM27" i="2"/>
  <c r="AN27" i="2"/>
  <c r="AO27" i="2"/>
  <c r="AP27" i="2"/>
  <c r="AQ27" i="2"/>
  <c r="AR27" i="2"/>
  <c r="AS27" i="2"/>
  <c r="AT27" i="2"/>
  <c r="AU27" i="2"/>
  <c r="AV27" i="2"/>
  <c r="AW27" i="2"/>
  <c r="AX27" i="2"/>
  <c r="AY27" i="2"/>
  <c r="AZ27" i="2"/>
  <c r="BA27" i="2"/>
  <c r="BB27" i="2"/>
  <c r="BC27" i="2"/>
  <c r="BD27" i="2"/>
  <c r="BE27" i="2"/>
  <c r="BF27" i="2"/>
  <c r="BG27" i="2"/>
  <c r="BH27" i="2"/>
  <c r="BI27" i="2"/>
  <c r="BJ27" i="2"/>
  <c r="C28" i="2"/>
  <c r="D28" i="2"/>
  <c r="E28" i="2"/>
  <c r="F28" i="2"/>
  <c r="G28" i="2"/>
  <c r="H28" i="2"/>
  <c r="I28" i="2"/>
  <c r="J28" i="2"/>
  <c r="K28" i="2"/>
  <c r="L28" i="2"/>
  <c r="M28" i="2"/>
  <c r="N28" i="2"/>
  <c r="O28" i="2"/>
  <c r="P28" i="2"/>
  <c r="Q28" i="2"/>
  <c r="AC28" i="2"/>
  <c r="AD28" i="2"/>
  <c r="AE28" i="2"/>
  <c r="AF28" i="2"/>
  <c r="AG28" i="2"/>
  <c r="AH28" i="2"/>
  <c r="AI28" i="2"/>
  <c r="AJ28" i="2"/>
  <c r="AK28" i="2"/>
  <c r="AL28" i="2"/>
  <c r="AM28" i="2"/>
  <c r="AN28" i="2"/>
  <c r="AO28" i="2"/>
  <c r="AP28" i="2"/>
  <c r="AQ28" i="2"/>
  <c r="AR28" i="2"/>
  <c r="AS28" i="2"/>
  <c r="AT28" i="2"/>
  <c r="AU28" i="2"/>
  <c r="AV28" i="2"/>
  <c r="AW28" i="2"/>
  <c r="AX28" i="2"/>
  <c r="AY28" i="2"/>
  <c r="AZ28" i="2"/>
  <c r="BA28" i="2"/>
  <c r="BB28" i="2"/>
  <c r="BC28" i="2"/>
  <c r="BD28" i="2"/>
  <c r="BE28" i="2"/>
  <c r="BF28" i="2"/>
  <c r="BG28" i="2"/>
  <c r="BH28" i="2"/>
  <c r="BI28" i="2"/>
  <c r="BJ28" i="2"/>
  <c r="C29" i="2"/>
  <c r="D29" i="2"/>
  <c r="E29" i="2"/>
  <c r="F29" i="2"/>
  <c r="G29" i="2"/>
  <c r="H29" i="2"/>
  <c r="I29" i="2"/>
  <c r="J29" i="2"/>
  <c r="K29" i="2"/>
  <c r="L29" i="2"/>
  <c r="M29" i="2"/>
  <c r="N29" i="2"/>
  <c r="O29" i="2"/>
  <c r="P29" i="2"/>
  <c r="Q29" i="2"/>
  <c r="AC29" i="2"/>
  <c r="AD29" i="2"/>
  <c r="AE29" i="2"/>
  <c r="AF29" i="2"/>
  <c r="AG29" i="2"/>
  <c r="AH29" i="2"/>
  <c r="AI29" i="2"/>
  <c r="AJ29" i="2"/>
  <c r="AK29" i="2"/>
  <c r="AL29" i="2"/>
  <c r="AM29" i="2"/>
  <c r="AN29" i="2"/>
  <c r="AO29" i="2"/>
  <c r="AP29" i="2"/>
  <c r="AQ29" i="2"/>
  <c r="AR29" i="2"/>
  <c r="AS29" i="2"/>
  <c r="AT29" i="2"/>
  <c r="AU29" i="2"/>
  <c r="AV29" i="2"/>
  <c r="AW29" i="2"/>
  <c r="AX29" i="2"/>
  <c r="AY29" i="2"/>
  <c r="AZ29" i="2"/>
  <c r="BA29" i="2"/>
  <c r="BB29" i="2"/>
  <c r="BC29" i="2"/>
  <c r="BD29" i="2"/>
  <c r="BE29" i="2"/>
  <c r="BF29" i="2"/>
  <c r="BG29" i="2"/>
  <c r="BH29" i="2"/>
  <c r="BI29" i="2"/>
  <c r="BJ29" i="2"/>
  <c r="C30" i="2"/>
  <c r="D30" i="2"/>
  <c r="E30" i="2"/>
  <c r="F30" i="2"/>
  <c r="G30" i="2"/>
  <c r="H30" i="2"/>
  <c r="I30" i="2"/>
  <c r="J30" i="2"/>
  <c r="K30" i="2"/>
  <c r="L30" i="2"/>
  <c r="M30" i="2"/>
  <c r="N30" i="2"/>
  <c r="O30" i="2"/>
  <c r="P30" i="2"/>
  <c r="Q30" i="2"/>
  <c r="AC30" i="2"/>
  <c r="AD30" i="2"/>
  <c r="AE30" i="2"/>
  <c r="AF30" i="2"/>
  <c r="AG30" i="2"/>
  <c r="AH30" i="2"/>
  <c r="AI30" i="2"/>
  <c r="AJ30" i="2"/>
  <c r="AK30" i="2"/>
  <c r="AL30" i="2"/>
  <c r="AM30" i="2"/>
  <c r="AN30" i="2"/>
  <c r="AO30" i="2"/>
  <c r="AP30" i="2"/>
  <c r="AQ30" i="2"/>
  <c r="AR30" i="2"/>
  <c r="AS30" i="2"/>
  <c r="AT30" i="2"/>
  <c r="AU30" i="2"/>
  <c r="AV30" i="2"/>
  <c r="AW30" i="2"/>
  <c r="AX30" i="2"/>
  <c r="AY30" i="2"/>
  <c r="AZ30" i="2"/>
  <c r="BA30" i="2"/>
  <c r="BB30" i="2"/>
  <c r="BC30" i="2"/>
  <c r="BD30" i="2"/>
  <c r="BE30" i="2"/>
  <c r="BF30" i="2"/>
  <c r="BG30" i="2"/>
  <c r="BH30" i="2"/>
  <c r="BI30" i="2"/>
  <c r="BJ30" i="2"/>
  <c r="C31" i="2"/>
  <c r="D31" i="2"/>
  <c r="E31" i="2"/>
  <c r="F31" i="2"/>
  <c r="G31" i="2"/>
  <c r="H31" i="2"/>
  <c r="I31" i="2"/>
  <c r="J31" i="2"/>
  <c r="K31" i="2"/>
  <c r="L31" i="2"/>
  <c r="M31" i="2"/>
  <c r="N31" i="2"/>
  <c r="O31" i="2"/>
  <c r="P31" i="2"/>
  <c r="Q31" i="2"/>
  <c r="R31" i="2"/>
  <c r="S31" i="2"/>
  <c r="T31" i="2"/>
  <c r="U31" i="2"/>
  <c r="V31" i="2"/>
  <c r="W31" i="2"/>
  <c r="X31" i="2"/>
  <c r="Y31" i="2"/>
  <c r="Z31" i="2"/>
  <c r="AA31" i="2"/>
  <c r="AB31" i="2"/>
  <c r="AC31" i="2"/>
  <c r="AD31" i="2"/>
  <c r="AE31" i="2"/>
  <c r="AF31" i="2"/>
  <c r="AG31" i="2"/>
  <c r="AH31" i="2"/>
  <c r="AI31" i="2"/>
  <c r="AJ31" i="2"/>
  <c r="AK31" i="2"/>
  <c r="AL31" i="2"/>
  <c r="AM31" i="2"/>
  <c r="AN31" i="2"/>
  <c r="AO31" i="2"/>
  <c r="AP31" i="2"/>
  <c r="AQ31" i="2"/>
  <c r="AR31" i="2"/>
  <c r="AS31" i="2"/>
  <c r="AT31" i="2"/>
  <c r="AU31" i="2"/>
  <c r="AV31" i="2"/>
  <c r="AW31" i="2"/>
  <c r="AX31" i="2"/>
  <c r="AY31" i="2"/>
  <c r="AZ31" i="2"/>
  <c r="BA31" i="2"/>
  <c r="BB31" i="2"/>
  <c r="BC31" i="2"/>
  <c r="BD31" i="2"/>
  <c r="BE31" i="2"/>
  <c r="BF31" i="2"/>
  <c r="BG31" i="2"/>
  <c r="BH31" i="2"/>
  <c r="BI31" i="2"/>
  <c r="BJ31" i="2"/>
  <c r="C32" i="2"/>
  <c r="D32" i="2"/>
  <c r="E32" i="2"/>
  <c r="F32" i="2"/>
  <c r="G32" i="2"/>
  <c r="H32" i="2"/>
  <c r="I32" i="2"/>
  <c r="J32" i="2"/>
  <c r="K32" i="2"/>
  <c r="L32" i="2"/>
  <c r="M32" i="2"/>
  <c r="N32" i="2"/>
  <c r="O32" i="2"/>
  <c r="P32" i="2"/>
  <c r="Q32" i="2"/>
  <c r="R32" i="2"/>
  <c r="S32" i="2"/>
  <c r="T32" i="2"/>
  <c r="U32" i="2"/>
  <c r="V32" i="2"/>
  <c r="W32" i="2"/>
  <c r="X32" i="2"/>
  <c r="Y32" i="2"/>
  <c r="Z32" i="2"/>
  <c r="AA32" i="2"/>
  <c r="AB32" i="2"/>
  <c r="AC32" i="2"/>
  <c r="AD32" i="2"/>
  <c r="AE32" i="2"/>
  <c r="AF32" i="2"/>
  <c r="AG32" i="2"/>
  <c r="AH32" i="2"/>
  <c r="AI32" i="2"/>
  <c r="AJ32" i="2"/>
  <c r="AK32" i="2"/>
  <c r="AL32" i="2"/>
  <c r="AM32" i="2"/>
  <c r="AN32" i="2"/>
  <c r="AO32" i="2"/>
  <c r="AP32" i="2"/>
  <c r="AQ32" i="2"/>
  <c r="AR32" i="2"/>
  <c r="AS32" i="2"/>
  <c r="AT32" i="2"/>
  <c r="AU32" i="2"/>
  <c r="AV32" i="2"/>
  <c r="AW32" i="2"/>
  <c r="AX32" i="2"/>
  <c r="AY32" i="2"/>
  <c r="AZ32" i="2"/>
  <c r="BA32" i="2"/>
  <c r="BB32" i="2"/>
  <c r="BC32" i="2"/>
  <c r="BD32" i="2"/>
  <c r="BE32" i="2"/>
  <c r="BF32" i="2"/>
  <c r="BG32" i="2"/>
  <c r="BH32" i="2"/>
  <c r="BI32" i="2"/>
  <c r="BJ32" i="2"/>
  <c r="C33" i="2"/>
  <c r="D33" i="2"/>
  <c r="E33" i="2"/>
  <c r="F33" i="2"/>
  <c r="G33" i="2"/>
  <c r="H33" i="2"/>
  <c r="I33" i="2"/>
  <c r="J33" i="2"/>
  <c r="K33" i="2"/>
  <c r="L33" i="2"/>
  <c r="M33" i="2"/>
  <c r="N33" i="2"/>
  <c r="O33" i="2"/>
  <c r="P33" i="2"/>
  <c r="Q33" i="2"/>
  <c r="R33" i="2"/>
  <c r="S33" i="2"/>
  <c r="T33" i="2"/>
  <c r="U33" i="2"/>
  <c r="V33" i="2"/>
  <c r="W33" i="2"/>
  <c r="X33" i="2"/>
  <c r="Y33" i="2"/>
  <c r="Z33" i="2"/>
  <c r="AA33" i="2"/>
  <c r="AB33" i="2"/>
  <c r="AC33" i="2"/>
  <c r="AD33" i="2"/>
  <c r="AE33" i="2"/>
  <c r="AF33" i="2"/>
  <c r="AG33" i="2"/>
  <c r="AH33" i="2"/>
  <c r="AI33" i="2"/>
  <c r="AJ33" i="2"/>
  <c r="AK33" i="2"/>
  <c r="AL33" i="2"/>
  <c r="AM33" i="2"/>
  <c r="AN33" i="2"/>
  <c r="AO33" i="2"/>
  <c r="AP33" i="2"/>
  <c r="AQ33" i="2"/>
  <c r="AR33" i="2"/>
  <c r="AS33" i="2"/>
  <c r="AT33" i="2"/>
  <c r="AU33" i="2"/>
  <c r="AV33" i="2"/>
  <c r="AW33" i="2"/>
  <c r="AX33" i="2"/>
  <c r="AY33" i="2"/>
  <c r="AZ33" i="2"/>
  <c r="BA33" i="2"/>
  <c r="BB33" i="2"/>
  <c r="BC33" i="2"/>
  <c r="BD33" i="2"/>
  <c r="BE33" i="2"/>
  <c r="BF33" i="2"/>
  <c r="BG33" i="2"/>
  <c r="BH33" i="2"/>
  <c r="BI33" i="2"/>
  <c r="BJ33" i="2"/>
  <c r="C34" i="2"/>
  <c r="D34" i="2"/>
  <c r="E34" i="2"/>
  <c r="F34" i="2"/>
  <c r="G34" i="2"/>
  <c r="H34" i="2"/>
  <c r="I34" i="2"/>
  <c r="J34" i="2"/>
  <c r="K34" i="2"/>
  <c r="L34" i="2"/>
  <c r="M34" i="2"/>
  <c r="N34" i="2"/>
  <c r="O34" i="2"/>
  <c r="P34" i="2"/>
  <c r="Q34" i="2"/>
  <c r="R34" i="2"/>
  <c r="S34" i="2"/>
  <c r="T34" i="2"/>
  <c r="U34" i="2"/>
  <c r="V34" i="2"/>
  <c r="W34" i="2"/>
  <c r="X34" i="2"/>
  <c r="Y34" i="2"/>
  <c r="Z34" i="2"/>
  <c r="AA34" i="2"/>
  <c r="AB34" i="2"/>
  <c r="AC34" i="2"/>
  <c r="AD34" i="2"/>
  <c r="AE34" i="2"/>
  <c r="AF34" i="2"/>
  <c r="AG34" i="2"/>
  <c r="AH34" i="2"/>
  <c r="AI34" i="2"/>
  <c r="AJ34" i="2"/>
  <c r="AK34" i="2"/>
  <c r="AL34" i="2"/>
  <c r="AM34" i="2"/>
  <c r="AN34" i="2"/>
  <c r="AO34" i="2"/>
  <c r="AP34" i="2"/>
  <c r="AQ34" i="2"/>
  <c r="AR34" i="2"/>
  <c r="AS34" i="2"/>
  <c r="AT34" i="2"/>
  <c r="AU34" i="2"/>
  <c r="AV34" i="2"/>
  <c r="AW34" i="2"/>
  <c r="AX34" i="2"/>
  <c r="AY34" i="2"/>
  <c r="AZ34" i="2"/>
  <c r="BA34" i="2"/>
  <c r="BB34" i="2"/>
  <c r="BC34" i="2"/>
  <c r="BD34" i="2"/>
  <c r="BE34" i="2"/>
  <c r="BF34" i="2"/>
  <c r="BG34" i="2"/>
  <c r="BH34" i="2"/>
  <c r="BI34" i="2"/>
  <c r="BJ34" i="2"/>
  <c r="C35" i="2"/>
  <c r="D35" i="2"/>
  <c r="E35" i="2"/>
  <c r="F35" i="2"/>
  <c r="G35" i="2"/>
  <c r="H35" i="2"/>
  <c r="I35" i="2"/>
  <c r="J35" i="2"/>
  <c r="K35" i="2"/>
  <c r="L35" i="2"/>
  <c r="M35" i="2"/>
  <c r="N35" i="2"/>
  <c r="O35" i="2"/>
  <c r="P35" i="2"/>
  <c r="Q35" i="2"/>
  <c r="R35" i="2"/>
  <c r="S35" i="2"/>
  <c r="T35" i="2"/>
  <c r="U35" i="2"/>
  <c r="V35" i="2"/>
  <c r="W35" i="2"/>
  <c r="X35" i="2"/>
  <c r="Y35" i="2"/>
  <c r="Z35" i="2"/>
  <c r="AA35" i="2"/>
  <c r="AB35" i="2"/>
  <c r="AC35" i="2"/>
  <c r="AD35" i="2"/>
  <c r="AE35" i="2"/>
  <c r="AF35" i="2"/>
  <c r="AG35" i="2"/>
  <c r="AH35" i="2"/>
  <c r="AI35" i="2"/>
  <c r="AJ35" i="2"/>
  <c r="AK35" i="2"/>
  <c r="AL35" i="2"/>
  <c r="AM35" i="2"/>
  <c r="AN35" i="2"/>
  <c r="AO35" i="2"/>
  <c r="AP35" i="2"/>
  <c r="AQ35" i="2"/>
  <c r="AR35" i="2"/>
  <c r="AS35" i="2"/>
  <c r="AT35" i="2"/>
  <c r="AU35" i="2"/>
  <c r="AV35" i="2"/>
  <c r="AW35" i="2"/>
  <c r="AX35" i="2"/>
  <c r="AY35" i="2"/>
  <c r="AZ35" i="2"/>
  <c r="BA35" i="2"/>
  <c r="BB35" i="2"/>
  <c r="BC35" i="2"/>
  <c r="BD35" i="2"/>
  <c r="BE35" i="2"/>
  <c r="BF35" i="2"/>
  <c r="BG35" i="2"/>
  <c r="BH35" i="2"/>
  <c r="BI35" i="2"/>
  <c r="BJ35" i="2"/>
  <c r="C36" i="2"/>
  <c r="D36" i="2"/>
  <c r="E36" i="2"/>
  <c r="F36" i="2"/>
  <c r="G36" i="2"/>
  <c r="H36" i="2"/>
  <c r="I36" i="2"/>
  <c r="J36" i="2"/>
  <c r="K36" i="2"/>
  <c r="L36" i="2"/>
  <c r="M36" i="2"/>
  <c r="N36" i="2"/>
  <c r="O36" i="2"/>
  <c r="P36" i="2"/>
  <c r="Q36" i="2"/>
  <c r="R36" i="2"/>
  <c r="S36" i="2"/>
  <c r="T36" i="2"/>
  <c r="U36" i="2"/>
  <c r="V36" i="2"/>
  <c r="W36" i="2"/>
  <c r="X36" i="2"/>
  <c r="Y36" i="2"/>
  <c r="Z36" i="2"/>
  <c r="AA36" i="2"/>
  <c r="AB36" i="2"/>
  <c r="AC36" i="2"/>
  <c r="AD36" i="2"/>
  <c r="AE36" i="2"/>
  <c r="AF36" i="2"/>
  <c r="AG36" i="2"/>
  <c r="AH36" i="2"/>
  <c r="AI36" i="2"/>
  <c r="AJ36" i="2"/>
  <c r="AK36" i="2"/>
  <c r="AL36" i="2"/>
  <c r="AM36" i="2"/>
  <c r="AN36" i="2"/>
  <c r="AO36" i="2"/>
  <c r="AP36" i="2"/>
  <c r="AQ36" i="2"/>
  <c r="AR36" i="2"/>
  <c r="AS36" i="2"/>
  <c r="AT36" i="2"/>
  <c r="AU36" i="2"/>
  <c r="AV36" i="2"/>
  <c r="AW36" i="2"/>
  <c r="AX36" i="2"/>
  <c r="AY36" i="2"/>
  <c r="AZ36" i="2"/>
  <c r="BA36" i="2"/>
  <c r="BB36" i="2"/>
  <c r="BC36" i="2"/>
  <c r="BD36" i="2"/>
  <c r="BE36" i="2"/>
  <c r="BF36" i="2"/>
  <c r="BG36" i="2"/>
  <c r="BH36" i="2"/>
  <c r="BI36" i="2"/>
  <c r="BJ36" i="2"/>
  <c r="C37" i="2"/>
  <c r="D37" i="2"/>
  <c r="E37" i="2"/>
  <c r="F37" i="2"/>
  <c r="G37" i="2"/>
  <c r="H37" i="2"/>
  <c r="I37" i="2"/>
  <c r="J37" i="2"/>
  <c r="K37" i="2"/>
  <c r="L37" i="2"/>
  <c r="M37" i="2"/>
  <c r="N37" i="2"/>
  <c r="O37" i="2"/>
  <c r="P37" i="2"/>
  <c r="Q37" i="2"/>
  <c r="R37" i="2"/>
  <c r="S37" i="2"/>
  <c r="T37" i="2"/>
  <c r="U37" i="2"/>
  <c r="V37" i="2"/>
  <c r="W37" i="2"/>
  <c r="X37" i="2"/>
  <c r="Y37" i="2"/>
  <c r="Z37" i="2"/>
  <c r="AA37" i="2"/>
  <c r="AB37" i="2"/>
  <c r="AC37" i="2"/>
  <c r="AD37" i="2"/>
  <c r="AE37" i="2"/>
  <c r="AF37" i="2"/>
  <c r="AG37" i="2"/>
  <c r="AH37" i="2"/>
  <c r="AI37" i="2"/>
  <c r="AJ37" i="2"/>
  <c r="AK37" i="2"/>
  <c r="AL37" i="2"/>
  <c r="AM37" i="2"/>
  <c r="AN37" i="2"/>
  <c r="AO37" i="2"/>
  <c r="AP37" i="2"/>
  <c r="AQ37" i="2"/>
  <c r="AR37" i="2"/>
  <c r="AS37" i="2"/>
  <c r="AT37" i="2"/>
  <c r="AU37" i="2"/>
  <c r="AV37" i="2"/>
  <c r="AW37" i="2"/>
  <c r="AX37" i="2"/>
  <c r="AY37" i="2"/>
  <c r="AZ37" i="2"/>
  <c r="BA37" i="2"/>
  <c r="BB37" i="2"/>
  <c r="BC37" i="2"/>
  <c r="BD37" i="2"/>
  <c r="BE37" i="2"/>
  <c r="BF37" i="2"/>
  <c r="BG37" i="2"/>
  <c r="BH37" i="2"/>
  <c r="BI37" i="2"/>
  <c r="BJ37" i="2"/>
  <c r="C38" i="2"/>
  <c r="D38" i="2"/>
  <c r="E38" i="2"/>
  <c r="F38" i="2"/>
  <c r="G38" i="2"/>
  <c r="H38" i="2"/>
  <c r="I38" i="2"/>
  <c r="J38" i="2"/>
  <c r="K38" i="2"/>
  <c r="L38" i="2"/>
  <c r="M38" i="2"/>
  <c r="N38" i="2"/>
  <c r="O38" i="2"/>
  <c r="P38" i="2"/>
  <c r="Q38" i="2"/>
  <c r="R38" i="2"/>
  <c r="S38" i="2"/>
  <c r="T38" i="2"/>
  <c r="U38" i="2"/>
  <c r="V38" i="2"/>
  <c r="W38" i="2"/>
  <c r="X38" i="2"/>
  <c r="Y38" i="2"/>
  <c r="Z38" i="2"/>
  <c r="AA38" i="2"/>
  <c r="AB38" i="2"/>
  <c r="AC38" i="2"/>
  <c r="AD38" i="2"/>
  <c r="AE38" i="2"/>
  <c r="AF38" i="2"/>
  <c r="AG38" i="2"/>
  <c r="AH38" i="2"/>
  <c r="AI38" i="2"/>
  <c r="AJ38" i="2"/>
  <c r="AK38" i="2"/>
  <c r="AL38" i="2"/>
  <c r="AM38" i="2"/>
  <c r="AN38" i="2"/>
  <c r="AO38" i="2"/>
  <c r="AP38" i="2"/>
  <c r="AQ38" i="2"/>
  <c r="AR38" i="2"/>
  <c r="AS38" i="2"/>
  <c r="AT38" i="2"/>
  <c r="AU38" i="2"/>
  <c r="AV38" i="2"/>
  <c r="AW38" i="2"/>
  <c r="AX38" i="2"/>
  <c r="AY38" i="2"/>
  <c r="AZ38" i="2"/>
  <c r="BA38" i="2"/>
  <c r="BB38" i="2"/>
  <c r="BC38" i="2"/>
  <c r="BD38" i="2"/>
  <c r="BE38" i="2"/>
  <c r="BF38" i="2"/>
  <c r="BG38" i="2"/>
  <c r="BH38" i="2"/>
  <c r="BI38" i="2"/>
  <c r="BJ38" i="2"/>
  <c r="C39" i="2"/>
  <c r="D39" i="2"/>
  <c r="E39" i="2"/>
  <c r="F39" i="2"/>
  <c r="G39" i="2"/>
  <c r="H39" i="2"/>
  <c r="I39" i="2"/>
  <c r="J39" i="2"/>
  <c r="K39" i="2"/>
  <c r="L39" i="2"/>
  <c r="M39" i="2"/>
  <c r="N39" i="2"/>
  <c r="O39" i="2"/>
  <c r="P39" i="2"/>
  <c r="Q39" i="2"/>
  <c r="R39" i="2"/>
  <c r="S39" i="2"/>
  <c r="T39" i="2"/>
  <c r="U39" i="2"/>
  <c r="V39" i="2"/>
  <c r="W39" i="2"/>
  <c r="X39" i="2"/>
  <c r="Y39" i="2"/>
  <c r="Z39" i="2"/>
  <c r="AA39" i="2"/>
  <c r="AB39" i="2"/>
  <c r="AC39" i="2"/>
  <c r="AD39" i="2"/>
  <c r="AE39" i="2"/>
  <c r="AF39" i="2"/>
  <c r="AG39" i="2"/>
  <c r="AH39" i="2"/>
  <c r="AI39" i="2"/>
  <c r="AJ39" i="2"/>
  <c r="AK39" i="2"/>
  <c r="AL39" i="2"/>
  <c r="AM39" i="2"/>
  <c r="AN39" i="2"/>
  <c r="AO39" i="2"/>
  <c r="AP39" i="2"/>
  <c r="AQ39" i="2"/>
  <c r="AR39" i="2"/>
  <c r="AS39" i="2"/>
  <c r="AT39" i="2"/>
  <c r="AU39" i="2"/>
  <c r="AV39" i="2"/>
  <c r="AW39" i="2"/>
  <c r="AX39" i="2"/>
  <c r="AY39" i="2"/>
  <c r="AZ39" i="2"/>
  <c r="BA39" i="2"/>
  <c r="BB39" i="2"/>
  <c r="BC39" i="2"/>
  <c r="BD39" i="2"/>
  <c r="BE39" i="2"/>
  <c r="BF39" i="2"/>
  <c r="BG39" i="2"/>
  <c r="BH39" i="2"/>
  <c r="BI39" i="2"/>
  <c r="BJ39" i="2"/>
  <c r="C40" i="2"/>
  <c r="D40" i="2"/>
  <c r="E40" i="2"/>
  <c r="F40" i="2"/>
  <c r="G40" i="2"/>
  <c r="H40" i="2"/>
  <c r="I40" i="2"/>
  <c r="J40" i="2"/>
  <c r="K40" i="2"/>
  <c r="L40" i="2"/>
  <c r="M40" i="2"/>
  <c r="N40" i="2"/>
  <c r="O40" i="2"/>
  <c r="P40" i="2"/>
  <c r="Q40" i="2"/>
  <c r="R40" i="2"/>
  <c r="S40" i="2"/>
  <c r="T40" i="2"/>
  <c r="U40" i="2"/>
  <c r="V40" i="2"/>
  <c r="W40" i="2"/>
  <c r="X40" i="2"/>
  <c r="Y40" i="2"/>
  <c r="Z40" i="2"/>
  <c r="AA40" i="2"/>
  <c r="AB40" i="2"/>
  <c r="AC40" i="2"/>
  <c r="AD40" i="2"/>
  <c r="AE40" i="2"/>
  <c r="AF40" i="2"/>
  <c r="AG40" i="2"/>
  <c r="AH40" i="2"/>
  <c r="AI40" i="2"/>
  <c r="AJ40" i="2"/>
  <c r="AK40" i="2"/>
  <c r="AL40" i="2"/>
  <c r="AM40" i="2"/>
  <c r="AN40" i="2"/>
  <c r="AO40" i="2"/>
  <c r="AP40" i="2"/>
  <c r="AQ40" i="2"/>
  <c r="AR40" i="2"/>
  <c r="AS40" i="2"/>
  <c r="AT40" i="2"/>
  <c r="AU40" i="2"/>
  <c r="AV40" i="2"/>
  <c r="AW40" i="2"/>
  <c r="AX40" i="2"/>
  <c r="AY40" i="2"/>
  <c r="AZ40" i="2"/>
  <c r="BA40" i="2"/>
  <c r="BB40" i="2"/>
  <c r="BC40" i="2"/>
  <c r="BD40" i="2"/>
  <c r="BE40" i="2"/>
  <c r="BF40" i="2"/>
  <c r="BG40" i="2"/>
  <c r="BH40" i="2"/>
  <c r="BI40" i="2"/>
  <c r="BJ40" i="2"/>
  <c r="C41" i="2"/>
  <c r="D41" i="2"/>
  <c r="E41" i="2"/>
  <c r="F41" i="2"/>
  <c r="G41" i="2"/>
  <c r="H41" i="2"/>
  <c r="I41" i="2"/>
  <c r="J41" i="2"/>
  <c r="K41" i="2"/>
  <c r="L41" i="2"/>
  <c r="M41" i="2"/>
  <c r="N41" i="2"/>
  <c r="O41" i="2"/>
  <c r="P41" i="2"/>
  <c r="Q41" i="2"/>
  <c r="R41" i="2"/>
  <c r="S41" i="2"/>
  <c r="T41" i="2"/>
  <c r="U41" i="2"/>
  <c r="V41" i="2"/>
  <c r="W41" i="2"/>
  <c r="X41" i="2"/>
  <c r="Y41" i="2"/>
  <c r="Z41" i="2"/>
  <c r="AA41" i="2"/>
  <c r="AB41" i="2"/>
  <c r="AC41" i="2"/>
  <c r="AD41" i="2"/>
  <c r="AE41" i="2"/>
  <c r="AF41" i="2"/>
  <c r="AG41" i="2"/>
  <c r="AH41" i="2"/>
  <c r="AI41" i="2"/>
  <c r="AJ41" i="2"/>
  <c r="AK41" i="2"/>
  <c r="AL41" i="2"/>
  <c r="AM41" i="2"/>
  <c r="AN41" i="2"/>
  <c r="AO41" i="2"/>
  <c r="AP41" i="2"/>
  <c r="AQ41" i="2"/>
  <c r="AR41" i="2"/>
  <c r="AS41" i="2"/>
  <c r="AT41" i="2"/>
  <c r="AU41" i="2"/>
  <c r="AV41" i="2"/>
  <c r="AW41" i="2"/>
  <c r="AX41" i="2"/>
  <c r="AY41" i="2"/>
  <c r="AZ41" i="2"/>
  <c r="BA41" i="2"/>
  <c r="BB41" i="2"/>
  <c r="BC41" i="2"/>
  <c r="BD41" i="2"/>
  <c r="BE41" i="2"/>
  <c r="BF41" i="2"/>
  <c r="BG41" i="2"/>
  <c r="BH41" i="2"/>
  <c r="BI41" i="2"/>
  <c r="BJ41" i="2"/>
  <c r="C42" i="2"/>
  <c r="D42" i="2"/>
  <c r="E42" i="2"/>
  <c r="F42" i="2"/>
  <c r="G42" i="2"/>
  <c r="H42" i="2"/>
  <c r="I42" i="2"/>
  <c r="J42" i="2"/>
  <c r="K42" i="2"/>
  <c r="L42" i="2"/>
  <c r="M42" i="2"/>
  <c r="N42" i="2"/>
  <c r="O42" i="2"/>
  <c r="P42" i="2"/>
  <c r="Q42" i="2"/>
  <c r="R42" i="2"/>
  <c r="S42" i="2"/>
  <c r="T42" i="2"/>
  <c r="U42" i="2"/>
  <c r="V42" i="2"/>
  <c r="W42" i="2"/>
  <c r="X42" i="2"/>
  <c r="Y42" i="2"/>
  <c r="Z42" i="2"/>
  <c r="AA42" i="2"/>
  <c r="AB42" i="2"/>
  <c r="AC42" i="2"/>
  <c r="AD42" i="2"/>
  <c r="AE42" i="2"/>
  <c r="AF42" i="2"/>
  <c r="AG42" i="2"/>
  <c r="AH42" i="2"/>
  <c r="AI42" i="2"/>
  <c r="AJ42" i="2"/>
  <c r="AK42" i="2"/>
  <c r="AL42" i="2"/>
  <c r="AM42" i="2"/>
  <c r="AN42" i="2"/>
  <c r="AO42" i="2"/>
  <c r="AP42" i="2"/>
  <c r="AQ42" i="2"/>
  <c r="AR42" i="2"/>
  <c r="AS42" i="2"/>
  <c r="AT42" i="2"/>
  <c r="AU42" i="2"/>
  <c r="AV42" i="2"/>
  <c r="AW42" i="2"/>
  <c r="AX42" i="2"/>
  <c r="AY42" i="2"/>
  <c r="AZ42" i="2"/>
  <c r="BA42" i="2"/>
  <c r="BB42" i="2"/>
  <c r="BC42" i="2"/>
  <c r="BD42" i="2"/>
  <c r="BE42" i="2"/>
  <c r="BF42" i="2"/>
  <c r="BG42" i="2"/>
  <c r="BH42" i="2"/>
  <c r="BI42" i="2"/>
  <c r="BJ42" i="2"/>
  <c r="C43" i="2"/>
  <c r="D43" i="2"/>
  <c r="E43" i="2"/>
  <c r="F43" i="2"/>
  <c r="G43" i="2"/>
  <c r="H43" i="2"/>
  <c r="I43" i="2"/>
  <c r="J43" i="2"/>
  <c r="K43" i="2"/>
  <c r="L43" i="2"/>
  <c r="M43" i="2"/>
  <c r="N43" i="2"/>
  <c r="O43" i="2"/>
  <c r="P43" i="2"/>
  <c r="Q43" i="2"/>
  <c r="R43" i="2"/>
  <c r="S43" i="2"/>
  <c r="T43" i="2"/>
  <c r="U43" i="2"/>
  <c r="V43" i="2"/>
  <c r="W43" i="2"/>
  <c r="X43" i="2"/>
  <c r="Y43" i="2"/>
  <c r="Z43" i="2"/>
  <c r="AA43" i="2"/>
  <c r="AB43" i="2"/>
  <c r="AC43" i="2"/>
  <c r="AD43" i="2"/>
  <c r="AE43" i="2"/>
  <c r="AF43" i="2"/>
  <c r="AG43" i="2"/>
  <c r="AH43" i="2"/>
  <c r="AI43" i="2"/>
  <c r="AJ43" i="2"/>
  <c r="AK43" i="2"/>
  <c r="AL43" i="2"/>
  <c r="AM43" i="2"/>
  <c r="AN43" i="2"/>
  <c r="AO43" i="2"/>
  <c r="AP43" i="2"/>
  <c r="AQ43" i="2"/>
  <c r="AR43" i="2"/>
  <c r="AS43" i="2"/>
  <c r="AT43" i="2"/>
  <c r="AU43" i="2"/>
  <c r="AV43" i="2"/>
  <c r="AW43" i="2"/>
  <c r="AX43" i="2"/>
  <c r="AY43" i="2"/>
  <c r="AZ43" i="2"/>
  <c r="BA43" i="2"/>
  <c r="BB43" i="2"/>
  <c r="BC43" i="2"/>
  <c r="BD43" i="2"/>
  <c r="BE43" i="2"/>
  <c r="BF43" i="2"/>
  <c r="BG43" i="2"/>
  <c r="BH43" i="2"/>
  <c r="BI43" i="2"/>
  <c r="BJ43" i="2"/>
  <c r="C44" i="2"/>
  <c r="D44" i="2"/>
  <c r="E44" i="2"/>
  <c r="F44" i="2"/>
  <c r="G44" i="2"/>
  <c r="H44" i="2"/>
  <c r="I44" i="2"/>
  <c r="J44" i="2"/>
  <c r="K44" i="2"/>
  <c r="L44" i="2"/>
  <c r="M44" i="2"/>
  <c r="N44" i="2"/>
  <c r="O44" i="2"/>
  <c r="P44" i="2"/>
  <c r="Q44" i="2"/>
  <c r="R44" i="2"/>
  <c r="S44" i="2"/>
  <c r="T44" i="2"/>
  <c r="U44" i="2"/>
  <c r="V44" i="2"/>
  <c r="W44" i="2"/>
  <c r="X44" i="2"/>
  <c r="Y44" i="2"/>
  <c r="Z44" i="2"/>
  <c r="AA44" i="2"/>
  <c r="AB44" i="2"/>
  <c r="AC44" i="2"/>
  <c r="AD44" i="2"/>
  <c r="AE44" i="2"/>
  <c r="AF44" i="2"/>
  <c r="AG44" i="2"/>
  <c r="AH44" i="2"/>
  <c r="AI44" i="2"/>
  <c r="AJ44" i="2"/>
  <c r="AK44" i="2"/>
  <c r="AL44" i="2"/>
  <c r="AM44" i="2"/>
  <c r="AN44" i="2"/>
  <c r="AO44" i="2"/>
  <c r="AP44" i="2"/>
  <c r="AQ44" i="2"/>
  <c r="AR44" i="2"/>
  <c r="AS44" i="2"/>
  <c r="AT44" i="2"/>
  <c r="AU44" i="2"/>
  <c r="AV44" i="2"/>
  <c r="AW44" i="2"/>
  <c r="AX44" i="2"/>
  <c r="AY44" i="2"/>
  <c r="AZ44" i="2"/>
  <c r="BA44" i="2"/>
  <c r="BB44" i="2"/>
  <c r="BC44" i="2"/>
  <c r="BD44" i="2"/>
  <c r="BE44" i="2"/>
  <c r="BF44" i="2"/>
  <c r="BG44" i="2"/>
  <c r="BH44" i="2"/>
  <c r="BI44" i="2"/>
  <c r="BJ44" i="2"/>
  <c r="C45" i="2"/>
  <c r="D45" i="2"/>
  <c r="E45" i="2"/>
  <c r="F45" i="2"/>
  <c r="G45" i="2"/>
  <c r="H45" i="2"/>
  <c r="I45" i="2"/>
  <c r="J45" i="2"/>
  <c r="K45" i="2"/>
  <c r="L45" i="2"/>
  <c r="M45" i="2"/>
  <c r="N45" i="2"/>
  <c r="O45" i="2"/>
  <c r="P45" i="2"/>
  <c r="Q45" i="2"/>
  <c r="R45" i="2"/>
  <c r="S45" i="2"/>
  <c r="T45" i="2"/>
  <c r="U45" i="2"/>
  <c r="V45" i="2"/>
  <c r="W45" i="2"/>
  <c r="X45" i="2"/>
  <c r="Y45" i="2"/>
  <c r="Z45" i="2"/>
  <c r="AA45" i="2"/>
  <c r="AB45" i="2"/>
  <c r="AC45" i="2"/>
  <c r="AD45" i="2"/>
  <c r="AE45" i="2"/>
  <c r="AF45" i="2"/>
  <c r="AG45" i="2"/>
  <c r="AH45" i="2"/>
  <c r="AI45" i="2"/>
  <c r="AJ45" i="2"/>
  <c r="AK45" i="2"/>
  <c r="AL45" i="2"/>
  <c r="AM45" i="2"/>
  <c r="AN45" i="2"/>
  <c r="AO45" i="2"/>
  <c r="AP45" i="2"/>
  <c r="AQ45" i="2"/>
  <c r="AR45" i="2"/>
  <c r="AS45" i="2"/>
  <c r="AT45" i="2"/>
  <c r="AU45" i="2"/>
  <c r="AV45" i="2"/>
  <c r="AW45" i="2"/>
  <c r="AX45" i="2"/>
  <c r="AY45" i="2"/>
  <c r="AZ45" i="2"/>
  <c r="BA45" i="2"/>
  <c r="BB45" i="2"/>
  <c r="BC45" i="2"/>
  <c r="BD45" i="2"/>
  <c r="BE45" i="2"/>
  <c r="BF45" i="2"/>
  <c r="BG45" i="2"/>
  <c r="BH45" i="2"/>
  <c r="BI45" i="2"/>
  <c r="BJ45" i="2"/>
  <c r="I48" i="2"/>
  <c r="C51" i="2"/>
  <c r="D51" i="2"/>
  <c r="E51" i="2"/>
  <c r="F51" i="2"/>
  <c r="G51" i="2"/>
  <c r="H51" i="2"/>
  <c r="I51" i="2"/>
  <c r="J51" i="2"/>
  <c r="K51" i="2"/>
  <c r="L51" i="2"/>
  <c r="M51" i="2"/>
  <c r="N51" i="2"/>
  <c r="O51" i="2"/>
  <c r="P51" i="2"/>
  <c r="Q51" i="2"/>
  <c r="R51" i="2"/>
  <c r="S51" i="2"/>
  <c r="T51" i="2"/>
  <c r="U51" i="2"/>
  <c r="V51" i="2"/>
  <c r="W51" i="2"/>
  <c r="X51" i="2"/>
  <c r="Y51" i="2"/>
  <c r="Z51" i="2"/>
  <c r="AA51" i="2"/>
  <c r="AB51" i="2"/>
  <c r="AC51" i="2"/>
  <c r="AD51" i="2"/>
  <c r="AE51" i="2"/>
  <c r="AF51" i="2"/>
  <c r="AG51" i="2"/>
  <c r="AH51" i="2"/>
  <c r="AI51" i="2"/>
  <c r="AJ51" i="2"/>
  <c r="AK51" i="2"/>
  <c r="AL51" i="2"/>
  <c r="AM51" i="2"/>
  <c r="AN51" i="2"/>
  <c r="AO51" i="2"/>
  <c r="AP51" i="2"/>
  <c r="AQ51" i="2"/>
  <c r="AR51" i="2"/>
  <c r="AS51" i="2"/>
  <c r="AT51" i="2"/>
  <c r="AU51" i="2"/>
  <c r="AV51" i="2"/>
  <c r="AW51" i="2"/>
  <c r="AX51" i="2"/>
  <c r="AY51" i="2"/>
  <c r="AZ51" i="2"/>
  <c r="BA51" i="2"/>
  <c r="BB51" i="2"/>
  <c r="BC51" i="2"/>
  <c r="BD51" i="2"/>
  <c r="BE51" i="2"/>
  <c r="BF51" i="2"/>
  <c r="BG51" i="2"/>
  <c r="BH51" i="2"/>
  <c r="BI51" i="2"/>
  <c r="BJ51" i="2"/>
  <c r="C52" i="2"/>
  <c r="D52" i="2"/>
  <c r="E52" i="2"/>
  <c r="F52" i="2"/>
  <c r="G52" i="2"/>
  <c r="H52" i="2"/>
  <c r="I52" i="2"/>
  <c r="J52" i="2"/>
  <c r="K52" i="2"/>
  <c r="L52" i="2"/>
  <c r="M52" i="2"/>
  <c r="N52" i="2"/>
  <c r="O52" i="2"/>
  <c r="P52" i="2"/>
  <c r="Q52" i="2"/>
  <c r="R52" i="2"/>
  <c r="S52" i="2"/>
  <c r="T52" i="2"/>
  <c r="U52" i="2"/>
  <c r="V52" i="2"/>
  <c r="W52" i="2"/>
  <c r="X52" i="2"/>
  <c r="Y52" i="2"/>
  <c r="Z52" i="2"/>
  <c r="AA52" i="2"/>
  <c r="AB52" i="2"/>
  <c r="AC52" i="2"/>
  <c r="AD52" i="2"/>
  <c r="AE52" i="2"/>
  <c r="AF52" i="2"/>
  <c r="AG52" i="2"/>
  <c r="AH52" i="2"/>
  <c r="AI52" i="2"/>
  <c r="AJ52" i="2"/>
  <c r="AK52" i="2"/>
  <c r="AL52" i="2"/>
  <c r="AM52" i="2"/>
  <c r="AN52" i="2"/>
  <c r="AO52" i="2"/>
  <c r="AP52" i="2"/>
  <c r="AQ52" i="2"/>
  <c r="AR52" i="2"/>
  <c r="AS52" i="2"/>
  <c r="AT52" i="2"/>
  <c r="AU52" i="2"/>
  <c r="AV52" i="2"/>
  <c r="AW52" i="2"/>
  <c r="AX52" i="2"/>
  <c r="AY52" i="2"/>
  <c r="AZ52" i="2"/>
  <c r="BA52" i="2"/>
  <c r="BB52" i="2"/>
  <c r="BC52" i="2"/>
  <c r="BD52" i="2"/>
  <c r="BE52" i="2"/>
  <c r="BF52" i="2"/>
  <c r="BG52" i="2"/>
  <c r="BH52" i="2"/>
  <c r="BI52" i="2"/>
  <c r="BJ52" i="2"/>
  <c r="C53" i="2"/>
  <c r="D53" i="2"/>
  <c r="E53" i="2"/>
  <c r="F53" i="2"/>
  <c r="G53" i="2"/>
  <c r="H53" i="2"/>
  <c r="I53" i="2"/>
  <c r="J53" i="2"/>
  <c r="K53" i="2"/>
  <c r="L53" i="2"/>
  <c r="M53" i="2"/>
  <c r="N53" i="2"/>
  <c r="O53" i="2"/>
  <c r="P53" i="2"/>
  <c r="Q53" i="2"/>
  <c r="R53" i="2"/>
  <c r="S53" i="2"/>
  <c r="T53" i="2"/>
  <c r="U53" i="2"/>
  <c r="V53" i="2"/>
  <c r="W53" i="2"/>
  <c r="X53" i="2"/>
  <c r="Y53" i="2"/>
  <c r="Z53" i="2"/>
  <c r="AA53" i="2"/>
  <c r="AB53" i="2"/>
  <c r="AC53" i="2"/>
  <c r="AD53" i="2"/>
  <c r="AE53" i="2"/>
  <c r="AF53" i="2"/>
  <c r="AG53" i="2"/>
  <c r="AH53" i="2"/>
  <c r="AI53" i="2"/>
  <c r="AJ53" i="2"/>
  <c r="AK53" i="2"/>
  <c r="AL53" i="2"/>
  <c r="AM53" i="2"/>
  <c r="AN53" i="2"/>
  <c r="AO53" i="2"/>
  <c r="AP53" i="2"/>
  <c r="AQ53" i="2"/>
  <c r="AR53" i="2"/>
  <c r="AS53" i="2"/>
  <c r="AT53" i="2"/>
  <c r="AU53" i="2"/>
  <c r="AV53" i="2"/>
  <c r="AW53" i="2"/>
  <c r="AX53" i="2"/>
  <c r="AY53" i="2"/>
  <c r="AZ53" i="2"/>
  <c r="BA53" i="2"/>
  <c r="BB53" i="2"/>
  <c r="BC53" i="2"/>
  <c r="BD53" i="2"/>
  <c r="BE53" i="2"/>
  <c r="BF53" i="2"/>
  <c r="BG53" i="2"/>
  <c r="BH53" i="2"/>
  <c r="BI53" i="2"/>
  <c r="BJ53" i="2"/>
  <c r="C54" i="2"/>
  <c r="D54" i="2"/>
  <c r="E54" i="2"/>
  <c r="F54" i="2"/>
  <c r="G54" i="2"/>
  <c r="H54" i="2"/>
  <c r="I54" i="2"/>
  <c r="J54" i="2"/>
  <c r="K54" i="2"/>
  <c r="L54" i="2"/>
  <c r="M54" i="2"/>
  <c r="N54" i="2"/>
  <c r="O54" i="2"/>
  <c r="P54" i="2"/>
  <c r="Q54" i="2"/>
  <c r="R54" i="2"/>
  <c r="S54" i="2"/>
  <c r="T54" i="2"/>
  <c r="U54" i="2"/>
  <c r="V54" i="2"/>
  <c r="W54" i="2"/>
  <c r="X54" i="2"/>
  <c r="Y54" i="2"/>
  <c r="Z54" i="2"/>
  <c r="AA54" i="2"/>
  <c r="AB54" i="2"/>
  <c r="AC54" i="2"/>
  <c r="AD54" i="2"/>
  <c r="AE54" i="2"/>
  <c r="AF54" i="2"/>
  <c r="AG54" i="2"/>
  <c r="AH54" i="2"/>
  <c r="AI54" i="2"/>
  <c r="AJ54" i="2"/>
  <c r="AK54" i="2"/>
  <c r="AL54" i="2"/>
  <c r="AM54" i="2"/>
  <c r="AN54" i="2"/>
  <c r="AO54" i="2"/>
  <c r="AP54" i="2"/>
  <c r="AQ54" i="2"/>
  <c r="AR54" i="2"/>
  <c r="AS54" i="2"/>
  <c r="AT54" i="2"/>
  <c r="AU54" i="2"/>
  <c r="AV54" i="2"/>
  <c r="AW54" i="2"/>
  <c r="AX54" i="2"/>
  <c r="AY54" i="2"/>
  <c r="AZ54" i="2"/>
  <c r="BA54" i="2"/>
  <c r="BB54" i="2"/>
  <c r="BC54" i="2"/>
  <c r="BD54" i="2"/>
  <c r="BE54" i="2"/>
  <c r="BF54" i="2"/>
  <c r="BG54" i="2"/>
  <c r="BH54" i="2"/>
  <c r="BI54" i="2"/>
  <c r="BJ54" i="2"/>
  <c r="C55" i="2"/>
  <c r="D55" i="2"/>
  <c r="E55" i="2"/>
  <c r="F55" i="2"/>
  <c r="G55" i="2"/>
  <c r="H55" i="2"/>
  <c r="I55" i="2"/>
  <c r="J55" i="2"/>
  <c r="K55" i="2"/>
  <c r="L55" i="2"/>
  <c r="M55" i="2"/>
  <c r="N55" i="2"/>
  <c r="O55" i="2"/>
  <c r="P55" i="2"/>
  <c r="Q55" i="2"/>
  <c r="R55" i="2"/>
  <c r="S55" i="2"/>
  <c r="T55" i="2"/>
  <c r="U55" i="2"/>
  <c r="V55" i="2"/>
  <c r="W55" i="2"/>
  <c r="X55" i="2"/>
  <c r="Y55" i="2"/>
  <c r="Z55" i="2"/>
  <c r="AA55" i="2"/>
  <c r="AB55" i="2"/>
  <c r="AC55" i="2"/>
  <c r="AD55" i="2"/>
  <c r="AE55" i="2"/>
  <c r="AF55" i="2"/>
  <c r="AG55" i="2"/>
  <c r="AH55" i="2"/>
  <c r="AI55" i="2"/>
  <c r="AJ55" i="2"/>
  <c r="AK55" i="2"/>
  <c r="AL55" i="2"/>
  <c r="AM55" i="2"/>
  <c r="AN55" i="2"/>
  <c r="AO55" i="2"/>
  <c r="AP55" i="2"/>
  <c r="AQ55" i="2"/>
  <c r="AR55" i="2"/>
  <c r="AS55" i="2"/>
  <c r="AT55" i="2"/>
  <c r="AU55" i="2"/>
  <c r="AV55" i="2"/>
  <c r="AW55" i="2"/>
  <c r="AX55" i="2"/>
  <c r="AY55" i="2"/>
  <c r="AZ55" i="2"/>
  <c r="BA55" i="2"/>
  <c r="BB55" i="2"/>
  <c r="BC55" i="2"/>
  <c r="BD55" i="2"/>
  <c r="BE55" i="2"/>
  <c r="BF55" i="2"/>
  <c r="BG55" i="2"/>
  <c r="BH55" i="2"/>
  <c r="BI55" i="2"/>
  <c r="BJ55" i="2"/>
  <c r="C56" i="2"/>
  <c r="D56" i="2"/>
  <c r="E56" i="2"/>
  <c r="F56" i="2"/>
  <c r="G56" i="2"/>
  <c r="H56" i="2"/>
  <c r="I56" i="2"/>
  <c r="J56" i="2"/>
  <c r="K56" i="2"/>
  <c r="L56" i="2"/>
  <c r="M56" i="2"/>
  <c r="N56" i="2"/>
  <c r="O56" i="2"/>
  <c r="P56" i="2"/>
  <c r="Q56" i="2"/>
  <c r="R56" i="2"/>
  <c r="S56" i="2"/>
  <c r="T56" i="2"/>
  <c r="U56" i="2"/>
  <c r="V56" i="2"/>
  <c r="W56" i="2"/>
  <c r="X56" i="2"/>
  <c r="Y56" i="2"/>
  <c r="Z56" i="2"/>
  <c r="AA56" i="2"/>
  <c r="AB56" i="2"/>
  <c r="AC56" i="2"/>
  <c r="AD56" i="2"/>
  <c r="AE56" i="2"/>
  <c r="AF56" i="2"/>
  <c r="AG56" i="2"/>
  <c r="AH56" i="2"/>
  <c r="AI56" i="2"/>
  <c r="AJ56" i="2"/>
  <c r="AK56" i="2"/>
  <c r="AL56" i="2"/>
  <c r="AM56" i="2"/>
  <c r="AN56" i="2"/>
  <c r="AO56" i="2"/>
  <c r="AP56" i="2"/>
  <c r="AQ56" i="2"/>
  <c r="AR56" i="2"/>
  <c r="AS56" i="2"/>
  <c r="AT56" i="2"/>
  <c r="AU56" i="2"/>
  <c r="AV56" i="2"/>
  <c r="AW56" i="2"/>
  <c r="AX56" i="2"/>
  <c r="AY56" i="2"/>
  <c r="AZ56" i="2"/>
  <c r="BA56" i="2"/>
  <c r="BB56" i="2"/>
  <c r="BC56" i="2"/>
  <c r="BD56" i="2"/>
  <c r="BE56" i="2"/>
  <c r="BF56" i="2"/>
  <c r="BG56" i="2"/>
  <c r="BH56" i="2"/>
  <c r="BI56" i="2"/>
  <c r="BJ56" i="2"/>
  <c r="C57" i="2"/>
  <c r="D57" i="2"/>
  <c r="E57" i="2"/>
  <c r="F57" i="2"/>
  <c r="G57" i="2"/>
  <c r="H57" i="2"/>
  <c r="I57" i="2"/>
  <c r="J57" i="2"/>
  <c r="K57" i="2"/>
  <c r="L57" i="2"/>
  <c r="M57" i="2"/>
  <c r="N57" i="2"/>
  <c r="O57" i="2"/>
  <c r="P57" i="2"/>
  <c r="Q57" i="2"/>
  <c r="R57" i="2"/>
  <c r="S57" i="2"/>
  <c r="T57" i="2"/>
  <c r="U57" i="2"/>
  <c r="V57" i="2"/>
  <c r="W57" i="2"/>
  <c r="X57" i="2"/>
  <c r="Y57" i="2"/>
  <c r="Z57" i="2"/>
  <c r="AA57" i="2"/>
  <c r="AB57" i="2"/>
  <c r="AC57" i="2"/>
  <c r="AD57" i="2"/>
  <c r="AE57" i="2"/>
  <c r="AF57" i="2"/>
  <c r="AG57" i="2"/>
  <c r="AH57" i="2"/>
  <c r="AI57" i="2"/>
  <c r="AJ57" i="2"/>
  <c r="AK57" i="2"/>
  <c r="AL57" i="2"/>
  <c r="AM57" i="2"/>
  <c r="AN57" i="2"/>
  <c r="AO57" i="2"/>
  <c r="AP57" i="2"/>
  <c r="AQ57" i="2"/>
  <c r="AR57" i="2"/>
  <c r="AS57" i="2"/>
  <c r="AT57" i="2"/>
  <c r="AU57" i="2"/>
  <c r="AV57" i="2"/>
  <c r="AW57" i="2"/>
  <c r="AX57" i="2"/>
  <c r="AY57" i="2"/>
  <c r="AZ57" i="2"/>
  <c r="BA57" i="2"/>
  <c r="BB57" i="2"/>
  <c r="BC57" i="2"/>
  <c r="BD57" i="2"/>
  <c r="BE57" i="2"/>
  <c r="BF57" i="2"/>
  <c r="BG57" i="2"/>
  <c r="BH57" i="2"/>
  <c r="BI57" i="2"/>
  <c r="BJ57" i="2"/>
  <c r="C58" i="2"/>
  <c r="D58" i="2"/>
  <c r="E58" i="2"/>
  <c r="F58" i="2"/>
  <c r="G58" i="2"/>
  <c r="H58" i="2"/>
  <c r="I58" i="2"/>
  <c r="J58" i="2"/>
  <c r="K58" i="2"/>
  <c r="L58" i="2"/>
  <c r="M58" i="2"/>
  <c r="N58" i="2"/>
  <c r="O58" i="2"/>
  <c r="P58" i="2"/>
  <c r="Q58" i="2"/>
  <c r="R58" i="2"/>
  <c r="S58" i="2"/>
  <c r="T58" i="2"/>
  <c r="U58" i="2"/>
  <c r="V58" i="2"/>
  <c r="W58" i="2"/>
  <c r="X58" i="2"/>
  <c r="Y58" i="2"/>
  <c r="Z58" i="2"/>
  <c r="AA58" i="2"/>
  <c r="AB58" i="2"/>
  <c r="AC58" i="2"/>
  <c r="AD58" i="2"/>
  <c r="AE58" i="2"/>
  <c r="AF58" i="2"/>
  <c r="AG58" i="2"/>
  <c r="AH58" i="2"/>
  <c r="AI58" i="2"/>
  <c r="AJ58" i="2"/>
  <c r="AK58" i="2"/>
  <c r="AL58" i="2"/>
  <c r="AM58" i="2"/>
  <c r="AN58" i="2"/>
  <c r="AO58" i="2"/>
  <c r="AP58" i="2"/>
  <c r="AQ58" i="2"/>
  <c r="AR58" i="2"/>
  <c r="AS58" i="2"/>
  <c r="AT58" i="2"/>
  <c r="AU58" i="2"/>
  <c r="AV58" i="2"/>
  <c r="AW58" i="2"/>
  <c r="AX58" i="2"/>
  <c r="AY58" i="2"/>
  <c r="AZ58" i="2"/>
  <c r="BA58" i="2"/>
  <c r="BB58" i="2"/>
  <c r="BC58" i="2"/>
  <c r="BD58" i="2"/>
  <c r="BE58" i="2"/>
  <c r="BF58" i="2"/>
  <c r="BG58" i="2"/>
  <c r="BH58" i="2"/>
  <c r="BI58" i="2"/>
  <c r="BJ58" i="2"/>
  <c r="C59" i="2"/>
  <c r="D59" i="2"/>
  <c r="E59" i="2"/>
  <c r="F59" i="2"/>
  <c r="G59" i="2"/>
  <c r="H59" i="2"/>
  <c r="I59" i="2"/>
  <c r="J59" i="2"/>
  <c r="K59" i="2"/>
  <c r="L59" i="2"/>
  <c r="M59" i="2"/>
  <c r="N59" i="2"/>
  <c r="O59" i="2"/>
  <c r="P59" i="2"/>
  <c r="Q59" i="2"/>
  <c r="R59" i="2"/>
  <c r="S59" i="2"/>
  <c r="T59" i="2"/>
  <c r="U59" i="2"/>
  <c r="V59" i="2"/>
  <c r="W59" i="2"/>
  <c r="X59" i="2"/>
  <c r="Y59" i="2"/>
  <c r="Z59" i="2"/>
  <c r="AA59" i="2"/>
  <c r="AB59" i="2"/>
  <c r="AC59" i="2"/>
  <c r="AD59" i="2"/>
  <c r="AE59" i="2"/>
  <c r="AF59" i="2"/>
  <c r="AG59" i="2"/>
  <c r="AH59" i="2"/>
  <c r="AI59" i="2"/>
  <c r="AJ59" i="2"/>
  <c r="AK59" i="2"/>
  <c r="AL59" i="2"/>
  <c r="AM59" i="2"/>
  <c r="AN59" i="2"/>
  <c r="AO59" i="2"/>
  <c r="AP59" i="2"/>
  <c r="AQ59" i="2"/>
  <c r="AR59" i="2"/>
  <c r="AS59" i="2"/>
  <c r="AT59" i="2"/>
  <c r="AU59" i="2"/>
  <c r="AV59" i="2"/>
  <c r="AW59" i="2"/>
  <c r="AX59" i="2"/>
  <c r="AY59" i="2"/>
  <c r="AZ59" i="2"/>
  <c r="BA59" i="2"/>
  <c r="BB59" i="2"/>
  <c r="BC59" i="2"/>
  <c r="BD59" i="2"/>
  <c r="BE59" i="2"/>
  <c r="BF59" i="2"/>
  <c r="BG59" i="2"/>
  <c r="BH59" i="2"/>
  <c r="BI59" i="2"/>
  <c r="BJ59" i="2"/>
  <c r="C60" i="2"/>
  <c r="D60" i="2"/>
  <c r="E60" i="2"/>
  <c r="F60" i="2"/>
  <c r="G60" i="2"/>
  <c r="H60" i="2"/>
  <c r="I60" i="2"/>
  <c r="J60" i="2"/>
  <c r="K60" i="2"/>
  <c r="L60" i="2"/>
  <c r="M60" i="2"/>
  <c r="N60" i="2"/>
  <c r="O60" i="2"/>
  <c r="P60" i="2"/>
  <c r="Q60" i="2"/>
  <c r="R60" i="2"/>
  <c r="S60" i="2"/>
  <c r="T60" i="2"/>
  <c r="U60" i="2"/>
  <c r="V60" i="2"/>
  <c r="W60" i="2"/>
  <c r="X60" i="2"/>
  <c r="Y60" i="2"/>
  <c r="Z60" i="2"/>
  <c r="AA60" i="2"/>
  <c r="AB60" i="2"/>
  <c r="AC60" i="2"/>
  <c r="AD60" i="2"/>
  <c r="AE60" i="2"/>
  <c r="AF60" i="2"/>
  <c r="AG60" i="2"/>
  <c r="AH60" i="2"/>
  <c r="AI60" i="2"/>
  <c r="AJ60" i="2"/>
  <c r="AK60" i="2"/>
  <c r="AL60" i="2"/>
  <c r="AM60" i="2"/>
  <c r="AN60" i="2"/>
  <c r="AO60" i="2"/>
  <c r="AP60" i="2"/>
  <c r="AQ60" i="2"/>
  <c r="AR60" i="2"/>
  <c r="AS60" i="2"/>
  <c r="AT60" i="2"/>
  <c r="AU60" i="2"/>
  <c r="AV60" i="2"/>
  <c r="AW60" i="2"/>
  <c r="AX60" i="2"/>
  <c r="AY60" i="2"/>
  <c r="AZ60" i="2"/>
  <c r="BA60" i="2"/>
  <c r="BB60" i="2"/>
  <c r="BC60" i="2"/>
  <c r="BD60" i="2"/>
  <c r="BE60" i="2"/>
  <c r="BF60" i="2"/>
  <c r="BG60" i="2"/>
  <c r="BH60" i="2"/>
  <c r="BI60" i="2"/>
  <c r="BJ60" i="2"/>
  <c r="C61" i="2"/>
  <c r="D61" i="2"/>
  <c r="E61" i="2"/>
  <c r="F61" i="2"/>
  <c r="G61" i="2"/>
  <c r="H61" i="2"/>
  <c r="I61" i="2"/>
  <c r="J61" i="2"/>
  <c r="K61" i="2"/>
  <c r="L61" i="2"/>
  <c r="M61" i="2"/>
  <c r="N61" i="2"/>
  <c r="O61" i="2"/>
  <c r="P61" i="2"/>
  <c r="Q61" i="2"/>
  <c r="R61" i="2"/>
  <c r="S61" i="2"/>
  <c r="T61" i="2"/>
  <c r="U61" i="2"/>
  <c r="V61" i="2"/>
  <c r="W61" i="2"/>
  <c r="X61" i="2"/>
  <c r="Y61" i="2"/>
  <c r="Z61" i="2"/>
  <c r="AA61" i="2"/>
  <c r="AB61" i="2"/>
  <c r="AC61" i="2"/>
  <c r="AD61" i="2"/>
  <c r="AE61" i="2"/>
  <c r="AF61" i="2"/>
  <c r="AG61" i="2"/>
  <c r="AH61" i="2"/>
  <c r="AI61" i="2"/>
  <c r="AJ61" i="2"/>
  <c r="AK61" i="2"/>
  <c r="AL61" i="2"/>
  <c r="AM61" i="2"/>
  <c r="AN61" i="2"/>
  <c r="AO61" i="2"/>
  <c r="AP61" i="2"/>
  <c r="AQ61" i="2"/>
  <c r="AR61" i="2"/>
  <c r="AS61" i="2"/>
  <c r="AT61" i="2"/>
  <c r="AU61" i="2"/>
  <c r="AV61" i="2"/>
  <c r="AW61" i="2"/>
  <c r="AX61" i="2"/>
  <c r="AY61" i="2"/>
  <c r="AZ61" i="2"/>
  <c r="BA61" i="2"/>
  <c r="BB61" i="2"/>
  <c r="BC61" i="2"/>
  <c r="BD61" i="2"/>
  <c r="BE61" i="2"/>
  <c r="BF61" i="2"/>
  <c r="BG61" i="2"/>
  <c r="BH61" i="2"/>
  <c r="BI61" i="2"/>
  <c r="BJ61" i="2"/>
  <c r="C62" i="2"/>
  <c r="D62" i="2"/>
  <c r="E62" i="2"/>
  <c r="F62" i="2"/>
  <c r="G62" i="2"/>
  <c r="H62" i="2"/>
  <c r="I62" i="2"/>
  <c r="J62" i="2"/>
  <c r="K62" i="2"/>
  <c r="L62" i="2"/>
  <c r="M62" i="2"/>
  <c r="N62" i="2"/>
  <c r="O62" i="2"/>
  <c r="P62" i="2"/>
  <c r="Q62" i="2"/>
  <c r="R62" i="2"/>
  <c r="S62" i="2"/>
  <c r="T62" i="2"/>
  <c r="U62" i="2"/>
  <c r="V62" i="2"/>
  <c r="W62" i="2"/>
  <c r="X62" i="2"/>
  <c r="Y62" i="2"/>
  <c r="Z62" i="2"/>
  <c r="AA62" i="2"/>
  <c r="AB62" i="2"/>
  <c r="AC62" i="2"/>
  <c r="AD62" i="2"/>
  <c r="AE62" i="2"/>
  <c r="AF62" i="2"/>
  <c r="AG62" i="2"/>
  <c r="AH62" i="2"/>
  <c r="AI62" i="2"/>
  <c r="AJ62" i="2"/>
  <c r="AK62" i="2"/>
  <c r="AL62" i="2"/>
  <c r="AM62" i="2"/>
  <c r="AN62" i="2"/>
  <c r="AO62" i="2"/>
  <c r="AP62" i="2"/>
  <c r="AQ62" i="2"/>
  <c r="AR62" i="2"/>
  <c r="AS62" i="2"/>
  <c r="AT62" i="2"/>
  <c r="AU62" i="2"/>
  <c r="AV62" i="2"/>
  <c r="AW62" i="2"/>
  <c r="AX62" i="2"/>
  <c r="AY62" i="2"/>
  <c r="AZ62" i="2"/>
  <c r="BA62" i="2"/>
  <c r="BB62" i="2"/>
  <c r="BC62" i="2"/>
  <c r="BD62" i="2"/>
  <c r="BE62" i="2"/>
  <c r="BF62" i="2"/>
  <c r="BG62" i="2"/>
  <c r="BH62" i="2"/>
  <c r="BI62" i="2"/>
  <c r="BJ62" i="2"/>
  <c r="C63" i="2"/>
  <c r="D63" i="2"/>
  <c r="E63" i="2"/>
  <c r="F63" i="2"/>
  <c r="G63" i="2"/>
  <c r="H63" i="2"/>
  <c r="I63" i="2"/>
  <c r="J63" i="2"/>
  <c r="K63" i="2"/>
  <c r="L63" i="2"/>
  <c r="M63" i="2"/>
  <c r="N63" i="2"/>
  <c r="O63" i="2"/>
  <c r="P63" i="2"/>
  <c r="Q63" i="2"/>
  <c r="R63" i="2"/>
  <c r="S63" i="2"/>
  <c r="T63" i="2"/>
  <c r="U63" i="2"/>
  <c r="V63" i="2"/>
  <c r="W63" i="2"/>
  <c r="X63" i="2"/>
  <c r="Y63" i="2"/>
  <c r="Z63" i="2"/>
  <c r="AA63" i="2"/>
  <c r="AB63" i="2"/>
  <c r="AC63" i="2"/>
  <c r="AD63" i="2"/>
  <c r="AE63" i="2"/>
  <c r="AF63" i="2"/>
  <c r="AG63" i="2"/>
  <c r="AH63" i="2"/>
  <c r="AI63" i="2"/>
  <c r="AJ63" i="2"/>
  <c r="AK63" i="2"/>
  <c r="AL63" i="2"/>
  <c r="AM63" i="2"/>
  <c r="AN63" i="2"/>
  <c r="AO63" i="2"/>
  <c r="AP63" i="2"/>
  <c r="AQ63" i="2"/>
  <c r="AR63" i="2"/>
  <c r="AS63" i="2"/>
  <c r="AT63" i="2"/>
  <c r="AU63" i="2"/>
  <c r="AV63" i="2"/>
  <c r="AW63" i="2"/>
  <c r="AX63" i="2"/>
  <c r="AY63" i="2"/>
  <c r="AZ63" i="2"/>
  <c r="BA63" i="2"/>
  <c r="BB63" i="2"/>
  <c r="BC63" i="2"/>
  <c r="BD63" i="2"/>
  <c r="BE63" i="2"/>
  <c r="BF63" i="2"/>
  <c r="BG63" i="2"/>
  <c r="BH63" i="2"/>
  <c r="BI63" i="2"/>
  <c r="BJ63" i="2"/>
  <c r="C64" i="2"/>
  <c r="D64" i="2"/>
  <c r="E64" i="2"/>
  <c r="F64" i="2"/>
  <c r="G64" i="2"/>
  <c r="H64" i="2"/>
  <c r="I64" i="2"/>
  <c r="J64" i="2"/>
  <c r="K64" i="2"/>
  <c r="L64" i="2"/>
  <c r="M64" i="2"/>
  <c r="N64" i="2"/>
  <c r="O64" i="2"/>
  <c r="P64" i="2"/>
  <c r="Q64" i="2"/>
  <c r="R64" i="2"/>
  <c r="S64" i="2"/>
  <c r="T64" i="2"/>
  <c r="U64" i="2"/>
  <c r="V64" i="2"/>
  <c r="W64" i="2"/>
  <c r="X64" i="2"/>
  <c r="Y64" i="2"/>
  <c r="Z64" i="2"/>
  <c r="AA64" i="2"/>
  <c r="AB64" i="2"/>
  <c r="AC64" i="2"/>
  <c r="AD64" i="2"/>
  <c r="AE64" i="2"/>
  <c r="AF64" i="2"/>
  <c r="AG64" i="2"/>
  <c r="AH64" i="2"/>
  <c r="AI64" i="2"/>
  <c r="AJ64" i="2"/>
  <c r="AK64" i="2"/>
  <c r="AL64" i="2"/>
  <c r="AM64" i="2"/>
  <c r="AN64" i="2"/>
  <c r="AO64" i="2"/>
  <c r="AP64" i="2"/>
  <c r="AQ64" i="2"/>
  <c r="AR64" i="2"/>
  <c r="AS64" i="2"/>
  <c r="AT64" i="2"/>
  <c r="AU64" i="2"/>
  <c r="AV64" i="2"/>
  <c r="AW64" i="2"/>
  <c r="AX64" i="2"/>
  <c r="AY64" i="2"/>
  <c r="AZ64" i="2"/>
  <c r="BA64" i="2"/>
  <c r="BB64" i="2"/>
  <c r="BC64" i="2"/>
  <c r="BD64" i="2"/>
  <c r="BE64" i="2"/>
  <c r="BF64" i="2"/>
  <c r="BG64" i="2"/>
  <c r="BH64" i="2"/>
  <c r="BI64" i="2"/>
  <c r="BJ64" i="2"/>
  <c r="C65" i="2"/>
  <c r="D65" i="2"/>
  <c r="E65" i="2"/>
  <c r="F65" i="2"/>
  <c r="G65" i="2"/>
  <c r="H65" i="2"/>
  <c r="I65" i="2"/>
  <c r="J65" i="2"/>
  <c r="K65" i="2"/>
  <c r="L65" i="2"/>
  <c r="M65" i="2"/>
  <c r="N65" i="2"/>
  <c r="O65" i="2"/>
  <c r="P65" i="2"/>
  <c r="Q65" i="2"/>
  <c r="R65" i="2"/>
  <c r="S65" i="2"/>
  <c r="T65" i="2"/>
  <c r="U65" i="2"/>
  <c r="V65" i="2"/>
  <c r="W65" i="2"/>
  <c r="X65" i="2"/>
  <c r="Y65" i="2"/>
  <c r="Z65" i="2"/>
  <c r="AA65" i="2"/>
  <c r="AB65" i="2"/>
  <c r="AC65" i="2"/>
  <c r="AD65" i="2"/>
  <c r="AE65" i="2"/>
  <c r="AF65" i="2"/>
  <c r="AG65" i="2"/>
  <c r="AH65" i="2"/>
  <c r="AI65" i="2"/>
  <c r="AJ65" i="2"/>
  <c r="AK65" i="2"/>
  <c r="AL65" i="2"/>
  <c r="AM65" i="2"/>
  <c r="AN65" i="2"/>
  <c r="AO65" i="2"/>
  <c r="AP65" i="2"/>
  <c r="AQ65" i="2"/>
  <c r="AR65" i="2"/>
  <c r="AS65" i="2"/>
  <c r="AT65" i="2"/>
  <c r="AU65" i="2"/>
  <c r="AV65" i="2"/>
  <c r="AW65" i="2"/>
  <c r="AX65" i="2"/>
  <c r="AY65" i="2"/>
  <c r="AZ65" i="2"/>
  <c r="BA65" i="2"/>
  <c r="BB65" i="2"/>
  <c r="BC65" i="2"/>
  <c r="BD65" i="2"/>
  <c r="BE65" i="2"/>
  <c r="BF65" i="2"/>
  <c r="BG65" i="2"/>
  <c r="BH65" i="2"/>
  <c r="BI65" i="2"/>
  <c r="BJ65" i="2"/>
  <c r="C66" i="2"/>
  <c r="D66" i="2"/>
  <c r="E66" i="2"/>
  <c r="F66" i="2"/>
  <c r="G66" i="2"/>
  <c r="H66" i="2"/>
  <c r="I66" i="2"/>
  <c r="J66" i="2"/>
  <c r="K66" i="2"/>
  <c r="L66" i="2"/>
  <c r="M66" i="2"/>
  <c r="N66" i="2"/>
  <c r="O66" i="2"/>
  <c r="P66" i="2"/>
  <c r="Q66" i="2"/>
  <c r="AC66" i="2"/>
  <c r="AD66" i="2"/>
  <c r="AE66" i="2"/>
  <c r="AF66" i="2"/>
  <c r="AG66" i="2"/>
  <c r="AH66" i="2"/>
  <c r="AI66" i="2"/>
  <c r="AJ66" i="2"/>
  <c r="AK66" i="2"/>
  <c r="AL66" i="2"/>
  <c r="AM66" i="2"/>
  <c r="AN66" i="2"/>
  <c r="AO66" i="2"/>
  <c r="AP66" i="2"/>
  <c r="AQ66" i="2"/>
  <c r="AR66" i="2"/>
  <c r="AS66" i="2"/>
  <c r="AT66" i="2"/>
  <c r="AU66" i="2"/>
  <c r="AV66" i="2"/>
  <c r="AW66" i="2"/>
  <c r="AX66" i="2"/>
  <c r="AY66" i="2"/>
  <c r="AZ66" i="2"/>
  <c r="BA66" i="2"/>
  <c r="BB66" i="2"/>
  <c r="BC66" i="2"/>
  <c r="BD66" i="2"/>
  <c r="BE66" i="2"/>
  <c r="BF66" i="2"/>
  <c r="BG66" i="2"/>
  <c r="BH66" i="2"/>
  <c r="BI66" i="2"/>
  <c r="BJ66" i="2"/>
  <c r="C67" i="2"/>
  <c r="D67" i="2"/>
  <c r="E67" i="2"/>
  <c r="F67" i="2"/>
  <c r="G67" i="2"/>
  <c r="H67" i="2"/>
  <c r="I67" i="2"/>
  <c r="J67" i="2"/>
  <c r="K67" i="2"/>
  <c r="L67" i="2"/>
  <c r="M67" i="2"/>
  <c r="N67" i="2"/>
  <c r="O67" i="2"/>
  <c r="P67" i="2"/>
  <c r="Q67" i="2"/>
  <c r="AC67" i="2"/>
  <c r="AD67" i="2"/>
  <c r="AE67" i="2"/>
  <c r="AF67" i="2"/>
  <c r="AG67" i="2"/>
  <c r="AH67" i="2"/>
  <c r="AI67" i="2"/>
  <c r="AJ67" i="2"/>
  <c r="AK67" i="2"/>
  <c r="AL67" i="2"/>
  <c r="AM67" i="2"/>
  <c r="AN67" i="2"/>
  <c r="AO67" i="2"/>
  <c r="AP67" i="2"/>
  <c r="AQ67" i="2"/>
  <c r="AR67" i="2"/>
  <c r="AS67" i="2"/>
  <c r="AT67" i="2"/>
  <c r="AU67" i="2"/>
  <c r="AV67" i="2"/>
  <c r="AW67" i="2"/>
  <c r="AX67" i="2"/>
  <c r="AY67" i="2"/>
  <c r="AZ67" i="2"/>
  <c r="BA67" i="2"/>
  <c r="BB67" i="2"/>
  <c r="BC67" i="2"/>
  <c r="BD67" i="2"/>
  <c r="BE67" i="2"/>
  <c r="BF67" i="2"/>
  <c r="BG67" i="2"/>
  <c r="BH67" i="2"/>
  <c r="BI67" i="2"/>
  <c r="BJ67" i="2"/>
  <c r="C68" i="2"/>
  <c r="D68" i="2"/>
  <c r="E68" i="2"/>
  <c r="F68" i="2"/>
  <c r="G68" i="2"/>
  <c r="H68" i="2"/>
  <c r="I68" i="2"/>
  <c r="J68" i="2"/>
  <c r="K68" i="2"/>
  <c r="L68" i="2"/>
  <c r="M68" i="2"/>
  <c r="N68" i="2"/>
  <c r="O68" i="2"/>
  <c r="P68" i="2"/>
  <c r="Q68" i="2"/>
  <c r="AC68" i="2"/>
  <c r="AD68" i="2"/>
  <c r="AE68" i="2"/>
  <c r="AF68" i="2"/>
  <c r="AG68" i="2"/>
  <c r="AH68" i="2"/>
  <c r="AI68" i="2"/>
  <c r="AJ68" i="2"/>
  <c r="AK68" i="2"/>
  <c r="AL68" i="2"/>
  <c r="AM68" i="2"/>
  <c r="AN68" i="2"/>
  <c r="AO68" i="2"/>
  <c r="AP68" i="2"/>
  <c r="AQ68" i="2"/>
  <c r="AR68" i="2"/>
  <c r="AS68" i="2"/>
  <c r="AT68" i="2"/>
  <c r="AU68" i="2"/>
  <c r="AV68" i="2"/>
  <c r="AW68" i="2"/>
  <c r="AX68" i="2"/>
  <c r="AY68" i="2"/>
  <c r="AZ68" i="2"/>
  <c r="BA68" i="2"/>
  <c r="BB68" i="2"/>
  <c r="BC68" i="2"/>
  <c r="BD68" i="2"/>
  <c r="BE68" i="2"/>
  <c r="BF68" i="2"/>
  <c r="BG68" i="2"/>
  <c r="BH68" i="2"/>
  <c r="BI68" i="2"/>
  <c r="BJ68" i="2"/>
  <c r="C69" i="2"/>
  <c r="D69" i="2"/>
  <c r="E69" i="2"/>
  <c r="F69" i="2"/>
  <c r="G69" i="2"/>
  <c r="H69" i="2"/>
  <c r="I69" i="2"/>
  <c r="J69" i="2"/>
  <c r="K69" i="2"/>
  <c r="L69" i="2"/>
  <c r="M69" i="2"/>
  <c r="N69" i="2"/>
  <c r="O69" i="2"/>
  <c r="P69" i="2"/>
  <c r="Q69" i="2"/>
  <c r="AC69" i="2"/>
  <c r="AD69" i="2"/>
  <c r="AE69" i="2"/>
  <c r="AF69" i="2"/>
  <c r="AG69" i="2"/>
  <c r="AH69" i="2"/>
  <c r="AI69" i="2"/>
  <c r="AJ69" i="2"/>
  <c r="AK69" i="2"/>
  <c r="AL69" i="2"/>
  <c r="AM69" i="2"/>
  <c r="AN69" i="2"/>
  <c r="AO69" i="2"/>
  <c r="AP69" i="2"/>
  <c r="AQ69" i="2"/>
  <c r="AR69" i="2"/>
  <c r="AS69" i="2"/>
  <c r="AT69" i="2"/>
  <c r="AU69" i="2"/>
  <c r="AV69" i="2"/>
  <c r="AW69" i="2"/>
  <c r="AX69" i="2"/>
  <c r="AY69" i="2"/>
  <c r="AZ69" i="2"/>
  <c r="BA69" i="2"/>
  <c r="BB69" i="2"/>
  <c r="BC69" i="2"/>
  <c r="BD69" i="2"/>
  <c r="BE69" i="2"/>
  <c r="BF69" i="2"/>
  <c r="BG69" i="2"/>
  <c r="BH69" i="2"/>
  <c r="BI69" i="2"/>
  <c r="BJ69" i="2"/>
  <c r="C70" i="2"/>
  <c r="D70" i="2"/>
  <c r="E70" i="2"/>
  <c r="F70" i="2"/>
  <c r="G70" i="2"/>
  <c r="H70" i="2"/>
  <c r="I70" i="2"/>
  <c r="J70" i="2"/>
  <c r="K70" i="2"/>
  <c r="L70" i="2"/>
  <c r="M70" i="2"/>
  <c r="N70" i="2"/>
  <c r="O70" i="2"/>
  <c r="P70" i="2"/>
  <c r="Q70" i="2"/>
  <c r="AC70" i="2"/>
  <c r="AD70" i="2"/>
  <c r="AE70" i="2"/>
  <c r="AF70" i="2"/>
  <c r="AG70" i="2"/>
  <c r="AH70" i="2"/>
  <c r="AI70" i="2"/>
  <c r="AJ70" i="2"/>
  <c r="AK70" i="2"/>
  <c r="AL70" i="2"/>
  <c r="AM70" i="2"/>
  <c r="AN70" i="2"/>
  <c r="AO70" i="2"/>
  <c r="AP70" i="2"/>
  <c r="AQ70" i="2"/>
  <c r="AR70" i="2"/>
  <c r="AS70" i="2"/>
  <c r="AT70" i="2"/>
  <c r="AU70" i="2"/>
  <c r="AV70" i="2"/>
  <c r="AW70" i="2"/>
  <c r="AX70" i="2"/>
  <c r="AY70" i="2"/>
  <c r="AZ70" i="2"/>
  <c r="BA70" i="2"/>
  <c r="BB70" i="2"/>
  <c r="BC70" i="2"/>
  <c r="BD70" i="2"/>
  <c r="BE70" i="2"/>
  <c r="BF70" i="2"/>
  <c r="BG70" i="2"/>
  <c r="BH70" i="2"/>
  <c r="BI70" i="2"/>
  <c r="BJ70" i="2"/>
  <c r="C71" i="2"/>
  <c r="D71" i="2"/>
  <c r="E71" i="2"/>
  <c r="F71" i="2"/>
  <c r="G71" i="2"/>
  <c r="H71" i="2"/>
  <c r="I71" i="2"/>
  <c r="J71" i="2"/>
  <c r="K71" i="2"/>
  <c r="L71" i="2"/>
  <c r="M71" i="2"/>
  <c r="N71" i="2"/>
  <c r="O71" i="2"/>
  <c r="P71" i="2"/>
  <c r="Q71" i="2"/>
  <c r="AC71" i="2"/>
  <c r="AD71" i="2"/>
  <c r="AE71" i="2"/>
  <c r="AF71" i="2"/>
  <c r="AG71" i="2"/>
  <c r="AH71" i="2"/>
  <c r="AI71" i="2"/>
  <c r="AJ71" i="2"/>
  <c r="AK71" i="2"/>
  <c r="AL71" i="2"/>
  <c r="AM71" i="2"/>
  <c r="AN71" i="2"/>
  <c r="AO71" i="2"/>
  <c r="AP71" i="2"/>
  <c r="AQ71" i="2"/>
  <c r="AR71" i="2"/>
  <c r="AS71" i="2"/>
  <c r="AT71" i="2"/>
  <c r="AU71" i="2"/>
  <c r="AV71" i="2"/>
  <c r="AW71" i="2"/>
  <c r="AX71" i="2"/>
  <c r="AY71" i="2"/>
  <c r="AZ71" i="2"/>
  <c r="BA71" i="2"/>
  <c r="BB71" i="2"/>
  <c r="BC71" i="2"/>
  <c r="BD71" i="2"/>
  <c r="BE71" i="2"/>
  <c r="BF71" i="2"/>
  <c r="BG71" i="2"/>
  <c r="BH71" i="2"/>
  <c r="BI71" i="2"/>
  <c r="BJ71" i="2"/>
  <c r="C72" i="2"/>
  <c r="D72" i="2"/>
  <c r="E72" i="2"/>
  <c r="F72" i="2"/>
  <c r="G72" i="2"/>
  <c r="H72" i="2"/>
  <c r="I72" i="2"/>
  <c r="J72" i="2"/>
  <c r="K72" i="2"/>
  <c r="L72" i="2"/>
  <c r="M72" i="2"/>
  <c r="N72" i="2"/>
  <c r="O72" i="2"/>
  <c r="P72" i="2"/>
  <c r="Q72" i="2"/>
  <c r="AC72" i="2"/>
  <c r="AD72" i="2"/>
  <c r="AE72" i="2"/>
  <c r="AF72" i="2"/>
  <c r="AG72" i="2"/>
  <c r="AH72" i="2"/>
  <c r="AI72" i="2"/>
  <c r="AJ72" i="2"/>
  <c r="AK72" i="2"/>
  <c r="AL72" i="2"/>
  <c r="AM72" i="2"/>
  <c r="AN72" i="2"/>
  <c r="AO72" i="2"/>
  <c r="AP72" i="2"/>
  <c r="AQ72" i="2"/>
  <c r="AR72" i="2"/>
  <c r="AS72" i="2"/>
  <c r="AT72" i="2"/>
  <c r="AU72" i="2"/>
  <c r="AV72" i="2"/>
  <c r="AW72" i="2"/>
  <c r="AX72" i="2"/>
  <c r="AY72" i="2"/>
  <c r="AZ72" i="2"/>
  <c r="BA72" i="2"/>
  <c r="BB72" i="2"/>
  <c r="BC72" i="2"/>
  <c r="BD72" i="2"/>
  <c r="BE72" i="2"/>
  <c r="BF72" i="2"/>
  <c r="BG72" i="2"/>
  <c r="BH72" i="2"/>
  <c r="BI72" i="2"/>
  <c r="BJ72" i="2"/>
  <c r="C73" i="2"/>
  <c r="D73" i="2"/>
  <c r="E73" i="2"/>
  <c r="F73" i="2"/>
  <c r="G73" i="2"/>
  <c r="H73" i="2"/>
  <c r="I73" i="2"/>
  <c r="J73" i="2"/>
  <c r="K73" i="2"/>
  <c r="L73" i="2"/>
  <c r="M73" i="2"/>
  <c r="N73" i="2"/>
  <c r="O73" i="2"/>
  <c r="P73" i="2"/>
  <c r="Q73" i="2"/>
  <c r="AC73" i="2"/>
  <c r="AD73" i="2"/>
  <c r="AE73" i="2"/>
  <c r="AF73" i="2"/>
  <c r="AG73" i="2"/>
  <c r="AH73" i="2"/>
  <c r="AI73" i="2"/>
  <c r="AJ73" i="2"/>
  <c r="AK73" i="2"/>
  <c r="AL73" i="2"/>
  <c r="AM73" i="2"/>
  <c r="AN73" i="2"/>
  <c r="AO73" i="2"/>
  <c r="AP73" i="2"/>
  <c r="AQ73" i="2"/>
  <c r="AR73" i="2"/>
  <c r="AS73" i="2"/>
  <c r="AT73" i="2"/>
  <c r="AU73" i="2"/>
  <c r="AV73" i="2"/>
  <c r="AW73" i="2"/>
  <c r="AX73" i="2"/>
  <c r="AY73" i="2"/>
  <c r="AZ73" i="2"/>
  <c r="BA73" i="2"/>
  <c r="BB73" i="2"/>
  <c r="BC73" i="2"/>
  <c r="BD73" i="2"/>
  <c r="BE73" i="2"/>
  <c r="BF73" i="2"/>
  <c r="BG73" i="2"/>
  <c r="BH73" i="2"/>
  <c r="BI73" i="2"/>
  <c r="BJ73" i="2"/>
  <c r="C74" i="2"/>
  <c r="D74" i="2"/>
  <c r="E74" i="2"/>
  <c r="F74" i="2"/>
  <c r="G74" i="2"/>
  <c r="H74" i="2"/>
  <c r="I74" i="2"/>
  <c r="J74" i="2"/>
  <c r="K74" i="2"/>
  <c r="L74" i="2"/>
  <c r="M74" i="2"/>
  <c r="N74" i="2"/>
  <c r="O74" i="2"/>
  <c r="P74" i="2"/>
  <c r="Q74" i="2"/>
  <c r="AC74" i="2"/>
  <c r="AD74" i="2"/>
  <c r="AE74" i="2"/>
  <c r="AF74" i="2"/>
  <c r="AG74" i="2"/>
  <c r="AH74" i="2"/>
  <c r="AI74" i="2"/>
  <c r="AJ74" i="2"/>
  <c r="AK74" i="2"/>
  <c r="AL74" i="2"/>
  <c r="AM74" i="2"/>
  <c r="AN74" i="2"/>
  <c r="AO74" i="2"/>
  <c r="AP74" i="2"/>
  <c r="AQ74" i="2"/>
  <c r="AR74" i="2"/>
  <c r="AS74" i="2"/>
  <c r="AT74" i="2"/>
  <c r="AU74" i="2"/>
  <c r="AV74" i="2"/>
  <c r="AW74" i="2"/>
  <c r="AX74" i="2"/>
  <c r="AY74" i="2"/>
  <c r="AZ74" i="2"/>
  <c r="BA74" i="2"/>
  <c r="BB74" i="2"/>
  <c r="BC74" i="2"/>
  <c r="BD74" i="2"/>
  <c r="BE74" i="2"/>
  <c r="BF74" i="2"/>
  <c r="BG74" i="2"/>
  <c r="BH74" i="2"/>
  <c r="BI74" i="2"/>
  <c r="BJ74" i="2"/>
  <c r="C75" i="2"/>
  <c r="D75" i="2"/>
  <c r="E75" i="2"/>
  <c r="F75" i="2"/>
  <c r="G75" i="2"/>
  <c r="H75" i="2"/>
  <c r="I75" i="2"/>
  <c r="J75" i="2"/>
  <c r="K75" i="2"/>
  <c r="L75" i="2"/>
  <c r="M75" i="2"/>
  <c r="N75" i="2"/>
  <c r="O75" i="2"/>
  <c r="P75" i="2"/>
  <c r="Q75" i="2"/>
  <c r="AC75" i="2"/>
  <c r="AD75" i="2"/>
  <c r="AE75" i="2"/>
  <c r="AF75" i="2"/>
  <c r="AG75" i="2"/>
  <c r="AH75" i="2"/>
  <c r="AI75" i="2"/>
  <c r="AJ75" i="2"/>
  <c r="AK75" i="2"/>
  <c r="AL75" i="2"/>
  <c r="AM75" i="2"/>
  <c r="AN75" i="2"/>
  <c r="AO75" i="2"/>
  <c r="AP75" i="2"/>
  <c r="AQ75" i="2"/>
  <c r="AR75" i="2"/>
  <c r="AS75" i="2"/>
  <c r="AT75" i="2"/>
  <c r="AU75" i="2"/>
  <c r="AV75" i="2"/>
  <c r="AW75" i="2"/>
  <c r="AX75" i="2"/>
  <c r="AY75" i="2"/>
  <c r="AZ75" i="2"/>
  <c r="BA75" i="2"/>
  <c r="BB75" i="2"/>
  <c r="BC75" i="2"/>
  <c r="BD75" i="2"/>
  <c r="BE75" i="2"/>
  <c r="BF75" i="2"/>
  <c r="BG75" i="2"/>
  <c r="BH75" i="2"/>
  <c r="BI75" i="2"/>
  <c r="BJ75" i="2"/>
  <c r="C76" i="2"/>
  <c r="D76" i="2"/>
  <c r="E76" i="2"/>
  <c r="F76" i="2"/>
  <c r="G76" i="2"/>
  <c r="H76" i="2"/>
  <c r="I76" i="2"/>
  <c r="J76" i="2"/>
  <c r="K76" i="2"/>
  <c r="L76" i="2"/>
  <c r="M76" i="2"/>
  <c r="N76" i="2"/>
  <c r="O76" i="2"/>
  <c r="P76" i="2"/>
  <c r="Q76" i="2"/>
  <c r="AC76" i="2"/>
  <c r="AD76" i="2"/>
  <c r="AE76" i="2"/>
  <c r="AF76" i="2"/>
  <c r="AG76" i="2"/>
  <c r="AH76" i="2"/>
  <c r="AI76" i="2"/>
  <c r="AJ76" i="2"/>
  <c r="AK76" i="2"/>
  <c r="AL76" i="2"/>
  <c r="AM76" i="2"/>
  <c r="AN76" i="2"/>
  <c r="AO76" i="2"/>
  <c r="AP76" i="2"/>
  <c r="AQ76" i="2"/>
  <c r="AR76" i="2"/>
  <c r="AS76" i="2"/>
  <c r="AT76" i="2"/>
  <c r="AU76" i="2"/>
  <c r="AV76" i="2"/>
  <c r="AW76" i="2"/>
  <c r="AX76" i="2"/>
  <c r="AY76" i="2"/>
  <c r="AZ76" i="2"/>
  <c r="BA76" i="2"/>
  <c r="BB76" i="2"/>
  <c r="BC76" i="2"/>
  <c r="BD76" i="2"/>
  <c r="BE76" i="2"/>
  <c r="BF76" i="2"/>
  <c r="BG76" i="2"/>
  <c r="BH76" i="2"/>
  <c r="BI76" i="2"/>
  <c r="BJ76" i="2"/>
  <c r="C77" i="2"/>
  <c r="D77" i="2"/>
  <c r="E77" i="2"/>
  <c r="F77" i="2"/>
  <c r="G77" i="2"/>
  <c r="H77" i="2"/>
  <c r="I77" i="2"/>
  <c r="J77" i="2"/>
  <c r="K77" i="2"/>
  <c r="L77" i="2"/>
  <c r="M77" i="2"/>
  <c r="N77" i="2"/>
  <c r="O77" i="2"/>
  <c r="P77" i="2"/>
  <c r="Q77" i="2"/>
  <c r="R77" i="2"/>
  <c r="S77" i="2"/>
  <c r="T77" i="2"/>
  <c r="U77" i="2"/>
  <c r="V77" i="2"/>
  <c r="W77" i="2"/>
  <c r="X77" i="2"/>
  <c r="Y77" i="2"/>
  <c r="Z77" i="2"/>
  <c r="AA77" i="2"/>
  <c r="AB77" i="2"/>
  <c r="AC77" i="2"/>
  <c r="AD77" i="2"/>
  <c r="AE77" i="2"/>
  <c r="AF77" i="2"/>
  <c r="AG77" i="2"/>
  <c r="AH77" i="2"/>
  <c r="AI77" i="2"/>
  <c r="AJ77" i="2"/>
  <c r="AK77" i="2"/>
  <c r="AL77" i="2"/>
  <c r="AM77" i="2"/>
  <c r="AN77" i="2"/>
  <c r="AO77" i="2"/>
  <c r="AP77" i="2"/>
  <c r="AQ77" i="2"/>
  <c r="AR77" i="2"/>
  <c r="AS77" i="2"/>
  <c r="AT77" i="2"/>
  <c r="AU77" i="2"/>
  <c r="AV77" i="2"/>
  <c r="AW77" i="2"/>
  <c r="AX77" i="2"/>
  <c r="AY77" i="2"/>
  <c r="AZ77" i="2"/>
  <c r="BA77" i="2"/>
  <c r="BB77" i="2"/>
  <c r="BC77" i="2"/>
  <c r="BD77" i="2"/>
  <c r="BE77" i="2"/>
  <c r="BF77" i="2"/>
  <c r="BG77" i="2"/>
  <c r="BH77" i="2"/>
  <c r="BI77" i="2"/>
  <c r="BJ77" i="2"/>
  <c r="C78" i="2"/>
  <c r="D78" i="2"/>
  <c r="E78" i="2"/>
  <c r="F78" i="2"/>
  <c r="G78" i="2"/>
  <c r="H78" i="2"/>
  <c r="I78" i="2"/>
  <c r="J78" i="2"/>
  <c r="K78" i="2"/>
  <c r="L78" i="2"/>
  <c r="M78" i="2"/>
  <c r="N78" i="2"/>
  <c r="O78" i="2"/>
  <c r="P78" i="2"/>
  <c r="Q78" i="2"/>
  <c r="R78" i="2"/>
  <c r="S78" i="2"/>
  <c r="T78" i="2"/>
  <c r="U78" i="2"/>
  <c r="V78" i="2"/>
  <c r="W78" i="2"/>
  <c r="X78" i="2"/>
  <c r="Y78" i="2"/>
  <c r="Z78" i="2"/>
  <c r="AA78" i="2"/>
  <c r="AB78" i="2"/>
  <c r="AC78" i="2"/>
  <c r="AD78" i="2"/>
  <c r="AE78" i="2"/>
  <c r="AF78" i="2"/>
  <c r="AG78" i="2"/>
  <c r="AH78" i="2"/>
  <c r="AI78" i="2"/>
  <c r="AJ78" i="2"/>
  <c r="AK78" i="2"/>
  <c r="AL78" i="2"/>
  <c r="AM78" i="2"/>
  <c r="AN78" i="2"/>
  <c r="AO78" i="2"/>
  <c r="AP78" i="2"/>
  <c r="AQ78" i="2"/>
  <c r="AR78" i="2"/>
  <c r="AS78" i="2"/>
  <c r="AT78" i="2"/>
  <c r="AU78" i="2"/>
  <c r="AV78" i="2"/>
  <c r="AW78" i="2"/>
  <c r="AX78" i="2"/>
  <c r="AY78" i="2"/>
  <c r="AZ78" i="2"/>
  <c r="BA78" i="2"/>
  <c r="BB78" i="2"/>
  <c r="BC78" i="2"/>
  <c r="BD78" i="2"/>
  <c r="BE78" i="2"/>
  <c r="BF78" i="2"/>
  <c r="BG78" i="2"/>
  <c r="BH78" i="2"/>
  <c r="BI78" i="2"/>
  <c r="BJ78" i="2"/>
  <c r="C79" i="2"/>
  <c r="D79" i="2"/>
  <c r="E79" i="2"/>
  <c r="F79" i="2"/>
  <c r="G79" i="2"/>
  <c r="H79" i="2"/>
  <c r="I79" i="2"/>
  <c r="J79" i="2"/>
  <c r="K79" i="2"/>
  <c r="L79" i="2"/>
  <c r="M79" i="2"/>
  <c r="N79" i="2"/>
  <c r="O79" i="2"/>
  <c r="P79" i="2"/>
  <c r="Q79" i="2"/>
  <c r="R79" i="2"/>
  <c r="S79" i="2"/>
  <c r="T79" i="2"/>
  <c r="U79" i="2"/>
  <c r="V79" i="2"/>
  <c r="W79" i="2"/>
  <c r="X79" i="2"/>
  <c r="Y79" i="2"/>
  <c r="Z79" i="2"/>
  <c r="AA79" i="2"/>
  <c r="AB79" i="2"/>
  <c r="AC79" i="2"/>
  <c r="AD79" i="2"/>
  <c r="AE79" i="2"/>
  <c r="AF79" i="2"/>
  <c r="AG79" i="2"/>
  <c r="AH79" i="2"/>
  <c r="AI79" i="2"/>
  <c r="AJ79" i="2"/>
  <c r="AK79" i="2"/>
  <c r="AL79" i="2"/>
  <c r="AM79" i="2"/>
  <c r="AN79" i="2"/>
  <c r="AO79" i="2"/>
  <c r="AP79" i="2"/>
  <c r="AQ79" i="2"/>
  <c r="AR79" i="2"/>
  <c r="AS79" i="2"/>
  <c r="AT79" i="2"/>
  <c r="AU79" i="2"/>
  <c r="AV79" i="2"/>
  <c r="AW79" i="2"/>
  <c r="AX79" i="2"/>
  <c r="AY79" i="2"/>
  <c r="AZ79" i="2"/>
  <c r="BA79" i="2"/>
  <c r="BB79" i="2"/>
  <c r="BC79" i="2"/>
  <c r="BD79" i="2"/>
  <c r="BE79" i="2"/>
  <c r="BF79" i="2"/>
  <c r="BG79" i="2"/>
  <c r="BH79" i="2"/>
  <c r="BI79" i="2"/>
  <c r="BJ79" i="2"/>
  <c r="C80" i="2"/>
  <c r="D80" i="2"/>
  <c r="E80" i="2"/>
  <c r="F80" i="2"/>
  <c r="G80" i="2"/>
  <c r="H80" i="2"/>
  <c r="I80" i="2"/>
  <c r="J80" i="2"/>
  <c r="K80" i="2"/>
  <c r="L80" i="2"/>
  <c r="M80" i="2"/>
  <c r="N80" i="2"/>
  <c r="O80" i="2"/>
  <c r="P80" i="2"/>
  <c r="Q80" i="2"/>
  <c r="R80" i="2"/>
  <c r="S80" i="2"/>
  <c r="T80" i="2"/>
  <c r="U80" i="2"/>
  <c r="V80" i="2"/>
  <c r="W80" i="2"/>
  <c r="X80" i="2"/>
  <c r="Y80" i="2"/>
  <c r="Z80" i="2"/>
  <c r="AA80" i="2"/>
  <c r="AB80" i="2"/>
  <c r="AC80" i="2"/>
  <c r="AD80" i="2"/>
  <c r="AE80" i="2"/>
  <c r="AF80" i="2"/>
  <c r="AG80" i="2"/>
  <c r="AH80" i="2"/>
  <c r="AI80" i="2"/>
  <c r="AJ80" i="2"/>
  <c r="AK80" i="2"/>
  <c r="AL80" i="2"/>
  <c r="AM80" i="2"/>
  <c r="AN80" i="2"/>
  <c r="AO80" i="2"/>
  <c r="AP80" i="2"/>
  <c r="AQ80" i="2"/>
  <c r="AR80" i="2"/>
  <c r="AS80" i="2"/>
  <c r="AT80" i="2"/>
  <c r="AU80" i="2"/>
  <c r="AV80" i="2"/>
  <c r="AW80" i="2"/>
  <c r="AX80" i="2"/>
  <c r="AY80" i="2"/>
  <c r="AZ80" i="2"/>
  <c r="BA80" i="2"/>
  <c r="BB80" i="2"/>
  <c r="BC80" i="2"/>
  <c r="BD80" i="2"/>
  <c r="BE80" i="2"/>
  <c r="BF80" i="2"/>
  <c r="BG80" i="2"/>
  <c r="BH80" i="2"/>
  <c r="BI80" i="2"/>
  <c r="BJ80" i="2"/>
  <c r="C81" i="2"/>
  <c r="D81" i="2"/>
  <c r="E81" i="2"/>
  <c r="F81" i="2"/>
  <c r="G81" i="2"/>
  <c r="H81" i="2"/>
  <c r="I81" i="2"/>
  <c r="J81" i="2"/>
  <c r="K81" i="2"/>
  <c r="L81" i="2"/>
  <c r="M81" i="2"/>
  <c r="N81" i="2"/>
  <c r="O81" i="2"/>
  <c r="P81" i="2"/>
  <c r="Q81" i="2"/>
  <c r="R81" i="2"/>
  <c r="S81" i="2"/>
  <c r="T81" i="2"/>
  <c r="U81" i="2"/>
  <c r="V81" i="2"/>
  <c r="W81" i="2"/>
  <c r="X81" i="2"/>
  <c r="Y81" i="2"/>
  <c r="Z81" i="2"/>
  <c r="AA81" i="2"/>
  <c r="AB81" i="2"/>
  <c r="AC81" i="2"/>
  <c r="AD81" i="2"/>
  <c r="AE81" i="2"/>
  <c r="AF81" i="2"/>
  <c r="AG81" i="2"/>
  <c r="AH81" i="2"/>
  <c r="AI81" i="2"/>
  <c r="AJ81" i="2"/>
  <c r="AK81" i="2"/>
  <c r="AL81" i="2"/>
  <c r="AM81" i="2"/>
  <c r="AN81" i="2"/>
  <c r="AO81" i="2"/>
  <c r="AP81" i="2"/>
  <c r="AQ81" i="2"/>
  <c r="AR81" i="2"/>
  <c r="AS81" i="2"/>
  <c r="AT81" i="2"/>
  <c r="AU81" i="2"/>
  <c r="AV81" i="2"/>
  <c r="AW81" i="2"/>
  <c r="AX81" i="2"/>
  <c r="AY81" i="2"/>
  <c r="AZ81" i="2"/>
  <c r="BA81" i="2"/>
  <c r="BB81" i="2"/>
  <c r="BC81" i="2"/>
  <c r="BD81" i="2"/>
  <c r="BE81" i="2"/>
  <c r="BF81" i="2"/>
  <c r="BG81" i="2"/>
  <c r="BH81" i="2"/>
  <c r="BI81" i="2"/>
  <c r="BJ81" i="2"/>
  <c r="C82" i="2"/>
  <c r="D82" i="2"/>
  <c r="E82" i="2"/>
  <c r="F82" i="2"/>
  <c r="G82" i="2"/>
  <c r="H82" i="2"/>
  <c r="I82" i="2"/>
  <c r="J82" i="2"/>
  <c r="K82" i="2"/>
  <c r="L82" i="2"/>
  <c r="M82" i="2"/>
  <c r="N82" i="2"/>
  <c r="O82" i="2"/>
  <c r="P82" i="2"/>
  <c r="Q82" i="2"/>
  <c r="R82" i="2"/>
  <c r="S82" i="2"/>
  <c r="T82" i="2"/>
  <c r="U82" i="2"/>
  <c r="V82" i="2"/>
  <c r="W82" i="2"/>
  <c r="X82" i="2"/>
  <c r="Y82" i="2"/>
  <c r="Z82" i="2"/>
  <c r="AA82" i="2"/>
  <c r="AB82" i="2"/>
  <c r="AC82" i="2"/>
  <c r="AD82" i="2"/>
  <c r="AE82" i="2"/>
  <c r="AF82" i="2"/>
  <c r="AG82" i="2"/>
  <c r="AH82" i="2"/>
  <c r="AI82" i="2"/>
  <c r="AJ82" i="2"/>
  <c r="AK82" i="2"/>
  <c r="AL82" i="2"/>
  <c r="AM82" i="2"/>
  <c r="AN82" i="2"/>
  <c r="AO82" i="2"/>
  <c r="AP82" i="2"/>
  <c r="AQ82" i="2"/>
  <c r="AR82" i="2"/>
  <c r="AS82" i="2"/>
  <c r="AT82" i="2"/>
  <c r="AU82" i="2"/>
  <c r="AV82" i="2"/>
  <c r="AW82" i="2"/>
  <c r="AX82" i="2"/>
  <c r="AY82" i="2"/>
  <c r="AZ82" i="2"/>
  <c r="BA82" i="2"/>
  <c r="BB82" i="2"/>
  <c r="BC82" i="2"/>
  <c r="BD82" i="2"/>
  <c r="BE82" i="2"/>
  <c r="BF82" i="2"/>
  <c r="BG82" i="2"/>
  <c r="BH82" i="2"/>
  <c r="BI82" i="2"/>
  <c r="BJ82" i="2"/>
  <c r="C83" i="2"/>
  <c r="D83" i="2"/>
  <c r="E83" i="2"/>
  <c r="F83" i="2"/>
  <c r="G83" i="2"/>
  <c r="H83" i="2"/>
  <c r="I83" i="2"/>
  <c r="J83" i="2"/>
  <c r="K83" i="2"/>
  <c r="L83" i="2"/>
  <c r="M83" i="2"/>
  <c r="N83" i="2"/>
  <c r="O83" i="2"/>
  <c r="P83" i="2"/>
  <c r="Q83" i="2"/>
  <c r="R83" i="2"/>
  <c r="S83" i="2"/>
  <c r="T83" i="2"/>
  <c r="U83" i="2"/>
  <c r="V83" i="2"/>
  <c r="W83" i="2"/>
  <c r="X83" i="2"/>
  <c r="Y83" i="2"/>
  <c r="Z83" i="2"/>
  <c r="AA83" i="2"/>
  <c r="AB83" i="2"/>
  <c r="AC83" i="2"/>
  <c r="AD83" i="2"/>
  <c r="AE83" i="2"/>
  <c r="AF83" i="2"/>
  <c r="AG83" i="2"/>
  <c r="AH83" i="2"/>
  <c r="AI83" i="2"/>
  <c r="AJ83" i="2"/>
  <c r="AK83" i="2"/>
  <c r="AL83" i="2"/>
  <c r="AM83" i="2"/>
  <c r="AN83" i="2"/>
  <c r="AO83" i="2"/>
  <c r="AP83" i="2"/>
  <c r="AQ83" i="2"/>
  <c r="AR83" i="2"/>
  <c r="AS83" i="2"/>
  <c r="AT83" i="2"/>
  <c r="AU83" i="2"/>
  <c r="AV83" i="2"/>
  <c r="AW83" i="2"/>
  <c r="AX83" i="2"/>
  <c r="AY83" i="2"/>
  <c r="AZ83" i="2"/>
  <c r="BA83" i="2"/>
  <c r="BB83" i="2"/>
  <c r="BC83" i="2"/>
  <c r="BD83" i="2"/>
  <c r="BE83" i="2"/>
  <c r="BF83" i="2"/>
  <c r="BG83" i="2"/>
  <c r="BH83" i="2"/>
  <c r="BI83" i="2"/>
  <c r="BJ83" i="2"/>
  <c r="C84" i="2"/>
  <c r="D84" i="2"/>
  <c r="E84" i="2"/>
  <c r="F84" i="2"/>
  <c r="G84" i="2"/>
  <c r="H84" i="2"/>
  <c r="I84" i="2"/>
  <c r="J84" i="2"/>
  <c r="K84" i="2"/>
  <c r="L84" i="2"/>
  <c r="M84" i="2"/>
  <c r="N84" i="2"/>
  <c r="O84" i="2"/>
  <c r="P84" i="2"/>
  <c r="Q84" i="2"/>
  <c r="R84" i="2"/>
  <c r="S84" i="2"/>
  <c r="T84" i="2"/>
  <c r="U84" i="2"/>
  <c r="V84" i="2"/>
  <c r="W84" i="2"/>
  <c r="X84" i="2"/>
  <c r="Y84" i="2"/>
  <c r="Z84" i="2"/>
  <c r="AA84" i="2"/>
  <c r="AB84" i="2"/>
  <c r="AC84" i="2"/>
  <c r="AD84" i="2"/>
  <c r="AE84" i="2"/>
  <c r="AF84" i="2"/>
  <c r="AG84" i="2"/>
  <c r="AH84" i="2"/>
  <c r="AI84" i="2"/>
  <c r="AJ84" i="2"/>
  <c r="AK84" i="2"/>
  <c r="AL84" i="2"/>
  <c r="AM84" i="2"/>
  <c r="AN84" i="2"/>
  <c r="AO84" i="2"/>
  <c r="AP84" i="2"/>
  <c r="AQ84" i="2"/>
  <c r="AR84" i="2"/>
  <c r="AS84" i="2"/>
  <c r="AT84" i="2"/>
  <c r="AU84" i="2"/>
  <c r="AV84" i="2"/>
  <c r="AW84" i="2"/>
  <c r="AX84" i="2"/>
  <c r="AY84" i="2"/>
  <c r="AZ84" i="2"/>
  <c r="BA84" i="2"/>
  <c r="BB84" i="2"/>
  <c r="BC84" i="2"/>
  <c r="BD84" i="2"/>
  <c r="BE84" i="2"/>
  <c r="BF84" i="2"/>
  <c r="BG84" i="2"/>
  <c r="BH84" i="2"/>
  <c r="BI84" i="2"/>
  <c r="BJ84" i="2"/>
  <c r="C85" i="2"/>
  <c r="D85" i="2"/>
  <c r="E85" i="2"/>
  <c r="F85" i="2"/>
  <c r="G85" i="2"/>
  <c r="H85" i="2"/>
  <c r="I85" i="2"/>
  <c r="J85" i="2"/>
  <c r="K85" i="2"/>
  <c r="L85" i="2"/>
  <c r="M85" i="2"/>
  <c r="N85" i="2"/>
  <c r="O85" i="2"/>
  <c r="P85" i="2"/>
  <c r="Q85" i="2"/>
  <c r="R85" i="2"/>
  <c r="S85" i="2"/>
  <c r="T85" i="2"/>
  <c r="U85" i="2"/>
  <c r="V85" i="2"/>
  <c r="W85" i="2"/>
  <c r="X85" i="2"/>
  <c r="Y85" i="2"/>
  <c r="Z85" i="2"/>
  <c r="AA85" i="2"/>
  <c r="AB85" i="2"/>
  <c r="AC85" i="2"/>
  <c r="AD85" i="2"/>
  <c r="AE85" i="2"/>
  <c r="AF85" i="2"/>
  <c r="AG85" i="2"/>
  <c r="AH85" i="2"/>
  <c r="AI85" i="2"/>
  <c r="AJ85" i="2"/>
  <c r="AK85" i="2"/>
  <c r="AL85" i="2"/>
  <c r="AM85" i="2"/>
  <c r="AN85" i="2"/>
  <c r="AO85" i="2"/>
  <c r="AP85" i="2"/>
  <c r="AQ85" i="2"/>
  <c r="AR85" i="2"/>
  <c r="AS85" i="2"/>
  <c r="AT85" i="2"/>
  <c r="AU85" i="2"/>
  <c r="AV85" i="2"/>
  <c r="AW85" i="2"/>
  <c r="AX85" i="2"/>
  <c r="AY85" i="2"/>
  <c r="AZ85" i="2"/>
  <c r="BA85" i="2"/>
  <c r="BB85" i="2"/>
  <c r="BC85" i="2"/>
  <c r="BD85" i="2"/>
  <c r="BE85" i="2"/>
  <c r="BF85" i="2"/>
  <c r="BG85" i="2"/>
  <c r="BH85" i="2"/>
  <c r="BI85" i="2"/>
  <c r="BJ85" i="2"/>
  <c r="C86" i="2"/>
  <c r="D86" i="2"/>
  <c r="E86" i="2"/>
  <c r="F86" i="2"/>
  <c r="G86" i="2"/>
  <c r="H86" i="2"/>
  <c r="I86" i="2"/>
  <c r="J86" i="2"/>
  <c r="K86" i="2"/>
  <c r="L86" i="2"/>
  <c r="M86" i="2"/>
  <c r="N86" i="2"/>
  <c r="O86" i="2"/>
  <c r="P86" i="2"/>
  <c r="Q86" i="2"/>
  <c r="R86" i="2"/>
  <c r="S86" i="2"/>
  <c r="T86" i="2"/>
  <c r="U86" i="2"/>
  <c r="V86" i="2"/>
  <c r="W86" i="2"/>
  <c r="X86" i="2"/>
  <c r="Y86" i="2"/>
  <c r="Z86" i="2"/>
  <c r="AA86" i="2"/>
  <c r="AB86" i="2"/>
  <c r="AC86" i="2"/>
  <c r="AD86" i="2"/>
  <c r="AE86" i="2"/>
  <c r="AF86" i="2"/>
  <c r="AG86" i="2"/>
  <c r="AH86" i="2"/>
  <c r="AI86" i="2"/>
  <c r="AJ86" i="2"/>
  <c r="AK86" i="2"/>
  <c r="AL86" i="2"/>
  <c r="AM86" i="2"/>
  <c r="AN86" i="2"/>
  <c r="AO86" i="2"/>
  <c r="AP86" i="2"/>
  <c r="AQ86" i="2"/>
  <c r="AR86" i="2"/>
  <c r="AS86" i="2"/>
  <c r="AT86" i="2"/>
  <c r="AU86" i="2"/>
  <c r="AV86" i="2"/>
  <c r="AW86" i="2"/>
  <c r="AX86" i="2"/>
  <c r="AY86" i="2"/>
  <c r="AZ86" i="2"/>
  <c r="BA86" i="2"/>
  <c r="BB86" i="2"/>
  <c r="BC86" i="2"/>
  <c r="BD86" i="2"/>
  <c r="BE86" i="2"/>
  <c r="BF86" i="2"/>
  <c r="BG86" i="2"/>
  <c r="BH86" i="2"/>
  <c r="BI86" i="2"/>
  <c r="BJ86" i="2"/>
  <c r="C87" i="2"/>
  <c r="D87" i="2"/>
  <c r="E87" i="2"/>
  <c r="F87" i="2"/>
  <c r="G87" i="2"/>
  <c r="H87" i="2"/>
  <c r="I87" i="2"/>
  <c r="J87" i="2"/>
  <c r="K87" i="2"/>
  <c r="L87" i="2"/>
  <c r="M87" i="2"/>
  <c r="N87" i="2"/>
  <c r="O87" i="2"/>
  <c r="P87" i="2"/>
  <c r="Q87" i="2"/>
  <c r="R87" i="2"/>
  <c r="S87" i="2"/>
  <c r="T87" i="2"/>
  <c r="U87" i="2"/>
  <c r="V87" i="2"/>
  <c r="W87" i="2"/>
  <c r="X87" i="2"/>
  <c r="Y87" i="2"/>
  <c r="Z87" i="2"/>
  <c r="AA87" i="2"/>
  <c r="AB87" i="2"/>
  <c r="AC87" i="2"/>
  <c r="AD87" i="2"/>
  <c r="AE87" i="2"/>
  <c r="AF87" i="2"/>
  <c r="AG87" i="2"/>
  <c r="AH87" i="2"/>
  <c r="AI87" i="2"/>
  <c r="AJ87" i="2"/>
  <c r="AK87" i="2"/>
  <c r="AL87" i="2"/>
  <c r="AM87" i="2"/>
  <c r="AN87" i="2"/>
  <c r="AO87" i="2"/>
  <c r="AP87" i="2"/>
  <c r="AQ87" i="2"/>
  <c r="AR87" i="2"/>
  <c r="AS87" i="2"/>
  <c r="AT87" i="2"/>
  <c r="AU87" i="2"/>
  <c r="AV87" i="2"/>
  <c r="AW87" i="2"/>
  <c r="AX87" i="2"/>
  <c r="AY87" i="2"/>
  <c r="AZ87" i="2"/>
  <c r="BA87" i="2"/>
  <c r="BB87" i="2"/>
  <c r="BC87" i="2"/>
  <c r="BD87" i="2"/>
  <c r="BE87" i="2"/>
  <c r="BF87" i="2"/>
  <c r="BG87" i="2"/>
  <c r="BH87" i="2"/>
  <c r="BI87" i="2"/>
  <c r="BJ87" i="2"/>
  <c r="C88" i="2"/>
  <c r="D88" i="2"/>
  <c r="E88" i="2"/>
  <c r="F88" i="2"/>
  <c r="G88" i="2"/>
  <c r="H88" i="2"/>
  <c r="I88" i="2"/>
  <c r="J88" i="2"/>
  <c r="K88" i="2"/>
  <c r="L88" i="2"/>
  <c r="M88" i="2"/>
  <c r="N88" i="2"/>
  <c r="O88" i="2"/>
  <c r="P88" i="2"/>
  <c r="Q88" i="2"/>
  <c r="R88" i="2"/>
  <c r="S88" i="2"/>
  <c r="T88" i="2"/>
  <c r="U88" i="2"/>
  <c r="V88" i="2"/>
  <c r="W88" i="2"/>
  <c r="X88" i="2"/>
  <c r="Y88" i="2"/>
  <c r="Z88" i="2"/>
  <c r="AA88" i="2"/>
  <c r="AB88" i="2"/>
  <c r="AC88" i="2"/>
  <c r="AD88" i="2"/>
  <c r="AE88" i="2"/>
  <c r="AF88" i="2"/>
  <c r="AG88" i="2"/>
  <c r="AH88" i="2"/>
  <c r="AI88" i="2"/>
  <c r="AJ88" i="2"/>
  <c r="AK88" i="2"/>
  <c r="AL88" i="2"/>
  <c r="AM88" i="2"/>
  <c r="AN88" i="2"/>
  <c r="AO88" i="2"/>
  <c r="AP88" i="2"/>
  <c r="AQ88" i="2"/>
  <c r="AR88" i="2"/>
  <c r="AS88" i="2"/>
  <c r="AT88" i="2"/>
  <c r="AU88" i="2"/>
  <c r="AV88" i="2"/>
  <c r="AW88" i="2"/>
  <c r="AX88" i="2"/>
  <c r="AY88" i="2"/>
  <c r="AZ88" i="2"/>
  <c r="BA88" i="2"/>
  <c r="BB88" i="2"/>
  <c r="BC88" i="2"/>
  <c r="BD88" i="2"/>
  <c r="BE88" i="2"/>
  <c r="BF88" i="2"/>
  <c r="BG88" i="2"/>
  <c r="BH88" i="2"/>
  <c r="BI88" i="2"/>
  <c r="BJ88" i="2"/>
  <c r="C89" i="2"/>
  <c r="D89" i="2"/>
  <c r="E89" i="2"/>
  <c r="F89" i="2"/>
  <c r="G89" i="2"/>
  <c r="H89" i="2"/>
  <c r="I89" i="2"/>
  <c r="J89" i="2"/>
  <c r="K89" i="2"/>
  <c r="L89" i="2"/>
  <c r="M89" i="2"/>
  <c r="N89" i="2"/>
  <c r="O89" i="2"/>
  <c r="P89" i="2"/>
  <c r="Q89" i="2"/>
  <c r="R89" i="2"/>
  <c r="S89" i="2"/>
  <c r="T89" i="2"/>
  <c r="U89" i="2"/>
  <c r="V89" i="2"/>
  <c r="W89" i="2"/>
  <c r="X89" i="2"/>
  <c r="Y89" i="2"/>
  <c r="Z89" i="2"/>
  <c r="AA89" i="2"/>
  <c r="AB89" i="2"/>
  <c r="AC89" i="2"/>
  <c r="AD89" i="2"/>
  <c r="AE89" i="2"/>
  <c r="AF89" i="2"/>
  <c r="AG89" i="2"/>
  <c r="AH89" i="2"/>
  <c r="AI89" i="2"/>
  <c r="AJ89" i="2"/>
  <c r="AK89" i="2"/>
  <c r="AL89" i="2"/>
  <c r="AM89" i="2"/>
  <c r="AN89" i="2"/>
  <c r="AO89" i="2"/>
  <c r="AP89" i="2"/>
  <c r="AQ89" i="2"/>
  <c r="AR89" i="2"/>
  <c r="AS89" i="2"/>
  <c r="AT89" i="2"/>
  <c r="AU89" i="2"/>
  <c r="AV89" i="2"/>
  <c r="AW89" i="2"/>
  <c r="AX89" i="2"/>
  <c r="AY89" i="2"/>
  <c r="AZ89" i="2"/>
  <c r="BA89" i="2"/>
  <c r="BB89" i="2"/>
  <c r="BC89" i="2"/>
  <c r="BD89" i="2"/>
  <c r="BE89" i="2"/>
  <c r="BF89" i="2"/>
  <c r="BG89" i="2"/>
  <c r="BH89" i="2"/>
  <c r="BI89" i="2"/>
  <c r="BJ89" i="2"/>
  <c r="C90" i="2"/>
  <c r="D90" i="2"/>
  <c r="E90" i="2"/>
  <c r="F90" i="2"/>
  <c r="G90" i="2"/>
  <c r="H90" i="2"/>
  <c r="I90" i="2"/>
  <c r="J90" i="2"/>
  <c r="K90" i="2"/>
  <c r="L90" i="2"/>
  <c r="M90" i="2"/>
  <c r="N90" i="2"/>
  <c r="O90" i="2"/>
  <c r="P90" i="2"/>
  <c r="Q90" i="2"/>
  <c r="R90" i="2"/>
  <c r="S90" i="2"/>
  <c r="T90" i="2"/>
  <c r="U90" i="2"/>
  <c r="V90" i="2"/>
  <c r="W90" i="2"/>
  <c r="X90" i="2"/>
  <c r="Y90" i="2"/>
  <c r="Z90" i="2"/>
  <c r="AA90" i="2"/>
  <c r="AB90" i="2"/>
  <c r="AC90" i="2"/>
  <c r="AD90" i="2"/>
  <c r="AE90" i="2"/>
  <c r="AF90" i="2"/>
  <c r="AG90" i="2"/>
  <c r="AH90" i="2"/>
  <c r="AI90" i="2"/>
  <c r="AJ90" i="2"/>
  <c r="AK90" i="2"/>
  <c r="AL90" i="2"/>
  <c r="AM90" i="2"/>
  <c r="AN90" i="2"/>
  <c r="AO90" i="2"/>
  <c r="AP90" i="2"/>
  <c r="AQ90" i="2"/>
  <c r="AR90" i="2"/>
  <c r="AS90" i="2"/>
  <c r="AT90" i="2"/>
  <c r="AU90" i="2"/>
  <c r="AV90" i="2"/>
  <c r="AW90" i="2"/>
  <c r="AX90" i="2"/>
  <c r="AY90" i="2"/>
  <c r="AZ90" i="2"/>
  <c r="BA90" i="2"/>
  <c r="BB90" i="2"/>
  <c r="BC90" i="2"/>
  <c r="BD90" i="2"/>
  <c r="BE90" i="2"/>
  <c r="BF90" i="2"/>
  <c r="BG90" i="2"/>
  <c r="BH90" i="2"/>
  <c r="BI90" i="2"/>
  <c r="BJ90" i="2"/>
  <c r="C91" i="2"/>
  <c r="D91" i="2"/>
  <c r="E91" i="2"/>
  <c r="F91" i="2"/>
  <c r="G91" i="2"/>
  <c r="H91" i="2"/>
  <c r="I91" i="2"/>
  <c r="J91" i="2"/>
  <c r="K91" i="2"/>
  <c r="L91" i="2"/>
  <c r="M91" i="2"/>
  <c r="N91" i="2"/>
  <c r="O91" i="2"/>
  <c r="P91" i="2"/>
  <c r="Q91" i="2"/>
  <c r="R91" i="2"/>
  <c r="S91" i="2"/>
  <c r="T91" i="2"/>
  <c r="U91" i="2"/>
  <c r="V91" i="2"/>
  <c r="W91" i="2"/>
  <c r="X91" i="2"/>
  <c r="Y91" i="2"/>
  <c r="Z91" i="2"/>
  <c r="AA91" i="2"/>
  <c r="AB91" i="2"/>
  <c r="AC91" i="2"/>
  <c r="AD91" i="2"/>
  <c r="AE91" i="2"/>
  <c r="AF91" i="2"/>
  <c r="AG91" i="2"/>
  <c r="AH91" i="2"/>
  <c r="AI91" i="2"/>
  <c r="AJ91" i="2"/>
  <c r="AK91" i="2"/>
  <c r="AL91" i="2"/>
  <c r="AM91" i="2"/>
  <c r="AN91" i="2"/>
  <c r="AO91" i="2"/>
  <c r="AP91" i="2"/>
  <c r="AQ91" i="2"/>
  <c r="AR91" i="2"/>
  <c r="AS91" i="2"/>
  <c r="AT91" i="2"/>
  <c r="AU91" i="2"/>
  <c r="AV91" i="2"/>
  <c r="AW91" i="2"/>
  <c r="AX91" i="2"/>
  <c r="AY91" i="2"/>
  <c r="AZ91" i="2"/>
  <c r="BA91" i="2"/>
  <c r="BB91" i="2"/>
  <c r="BC91" i="2"/>
  <c r="BD91" i="2"/>
  <c r="BE91" i="2"/>
  <c r="BF91" i="2"/>
  <c r="BG91" i="2"/>
  <c r="BH91" i="2"/>
  <c r="BI91" i="2"/>
  <c r="BJ91" i="2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C26" i="1"/>
  <c r="D26" i="1"/>
  <c r="E26" i="1"/>
  <c r="F26" i="1"/>
  <c r="G26" i="1"/>
  <c r="H26" i="1"/>
  <c r="I26" i="1"/>
  <c r="J26" i="1"/>
  <c r="K26" i="1"/>
  <c r="L26" i="1"/>
  <c r="M26" i="1"/>
  <c r="N26" i="1"/>
  <c r="O26" i="1"/>
  <c r="P26" i="1"/>
  <c r="Q26" i="1"/>
  <c r="R26" i="1"/>
  <c r="S26" i="1"/>
  <c r="T26" i="1"/>
  <c r="U26" i="1"/>
  <c r="V26" i="1"/>
  <c r="W26" i="1"/>
  <c r="X26" i="1"/>
  <c r="Y26" i="1"/>
  <c r="Z26" i="1"/>
  <c r="AA26" i="1"/>
  <c r="AB26" i="1"/>
  <c r="AC26" i="1"/>
  <c r="AD26" i="1"/>
  <c r="AE26" i="1"/>
  <c r="AF26" i="1"/>
  <c r="AG26" i="1"/>
  <c r="AH26" i="1"/>
  <c r="AI26" i="1"/>
  <c r="AJ26" i="1"/>
  <c r="AK26" i="1"/>
  <c r="AL26" i="1"/>
  <c r="AM26" i="1"/>
  <c r="AN26" i="1"/>
  <c r="AO26" i="1"/>
  <c r="AP26" i="1"/>
  <c r="AQ26" i="1"/>
  <c r="AR26" i="1"/>
  <c r="AS26" i="1"/>
  <c r="AT26" i="1"/>
  <c r="AU26" i="1"/>
  <c r="AV26" i="1"/>
  <c r="AW26" i="1"/>
  <c r="AX26" i="1"/>
  <c r="AY26" i="1"/>
  <c r="AZ26" i="1"/>
  <c r="BA26" i="1"/>
  <c r="BB26" i="1"/>
  <c r="BC26" i="1"/>
  <c r="BD26" i="1"/>
  <c r="BE26" i="1"/>
  <c r="BF26" i="1"/>
  <c r="BG26" i="1"/>
  <c r="BH26" i="1"/>
  <c r="BI26" i="1"/>
  <c r="BJ26" i="1"/>
  <c r="C27" i="1"/>
  <c r="D27" i="1"/>
  <c r="E27" i="1"/>
  <c r="F27" i="1"/>
  <c r="G27" i="1"/>
  <c r="H27" i="1"/>
  <c r="I27" i="1"/>
  <c r="J27" i="1"/>
  <c r="K27" i="1"/>
  <c r="L27" i="1"/>
  <c r="M27" i="1"/>
  <c r="N27" i="1"/>
  <c r="O27" i="1"/>
  <c r="P27" i="1"/>
  <c r="Q27" i="1"/>
  <c r="R27" i="1"/>
  <c r="S27" i="1"/>
  <c r="T27" i="1"/>
  <c r="U27" i="1"/>
  <c r="V27" i="1"/>
  <c r="W27" i="1"/>
  <c r="X27" i="1"/>
  <c r="Y27" i="1"/>
  <c r="Z27" i="1"/>
  <c r="AA27" i="1"/>
  <c r="AB27" i="1"/>
  <c r="AC27" i="1"/>
  <c r="AD27" i="1"/>
  <c r="AE27" i="1"/>
  <c r="AF27" i="1"/>
  <c r="AG27" i="1"/>
  <c r="AH27" i="1"/>
  <c r="AI27" i="1"/>
  <c r="AJ27" i="1"/>
  <c r="AK27" i="1"/>
  <c r="AL27" i="1"/>
  <c r="AM27" i="1"/>
  <c r="AN27" i="1"/>
  <c r="AO27" i="1"/>
  <c r="AP27" i="1"/>
  <c r="AQ27" i="1"/>
  <c r="AR27" i="1"/>
  <c r="AS27" i="1"/>
  <c r="AT27" i="1"/>
  <c r="AU27" i="1"/>
  <c r="AV27" i="1"/>
  <c r="AW27" i="1"/>
  <c r="AX27" i="1"/>
  <c r="AY27" i="1"/>
  <c r="AZ27" i="1"/>
  <c r="BA27" i="1"/>
  <c r="BB27" i="1"/>
  <c r="BC27" i="1"/>
  <c r="BD27" i="1"/>
  <c r="BE27" i="1"/>
  <c r="BF27" i="1"/>
  <c r="BG27" i="1"/>
  <c r="BH27" i="1"/>
  <c r="BI27" i="1"/>
  <c r="BJ27" i="1"/>
  <c r="C28" i="1"/>
  <c r="D28" i="1"/>
  <c r="E28" i="1"/>
  <c r="F28" i="1"/>
  <c r="G28" i="1"/>
  <c r="H28" i="1"/>
  <c r="I28" i="1"/>
  <c r="J28" i="1"/>
  <c r="K28" i="1"/>
  <c r="L28" i="1"/>
  <c r="M28" i="1"/>
  <c r="N28" i="1"/>
  <c r="O28" i="1"/>
  <c r="P28" i="1"/>
  <c r="Q28" i="1"/>
  <c r="R28" i="1"/>
  <c r="S28" i="1"/>
  <c r="T28" i="1"/>
  <c r="U28" i="1"/>
  <c r="V28" i="1"/>
  <c r="W28" i="1"/>
  <c r="X28" i="1"/>
  <c r="Y28" i="1"/>
  <c r="Z28" i="1"/>
  <c r="AA28" i="1"/>
  <c r="AB28" i="1"/>
  <c r="AC28" i="1"/>
  <c r="AD28" i="1"/>
  <c r="AE28" i="1"/>
  <c r="AF28" i="1"/>
  <c r="AG28" i="1"/>
  <c r="AH28" i="1"/>
  <c r="AI28" i="1"/>
  <c r="AJ28" i="1"/>
  <c r="AK28" i="1"/>
  <c r="AL28" i="1"/>
  <c r="AM28" i="1"/>
  <c r="AN28" i="1"/>
  <c r="AO28" i="1"/>
  <c r="AP28" i="1"/>
  <c r="AQ28" i="1"/>
  <c r="AR28" i="1"/>
  <c r="AS28" i="1"/>
  <c r="AT28" i="1"/>
  <c r="AU28" i="1"/>
  <c r="AV28" i="1"/>
  <c r="AW28" i="1"/>
  <c r="AX28" i="1"/>
  <c r="AY28" i="1"/>
  <c r="AZ28" i="1"/>
  <c r="BA28" i="1"/>
  <c r="BB28" i="1"/>
  <c r="BC28" i="1"/>
  <c r="BD28" i="1"/>
  <c r="BE28" i="1"/>
  <c r="BF28" i="1"/>
  <c r="BG28" i="1"/>
  <c r="BH28" i="1"/>
  <c r="BI28" i="1"/>
  <c r="BJ28" i="1"/>
  <c r="C29" i="1"/>
  <c r="D29" i="1"/>
  <c r="E29" i="1"/>
  <c r="F29" i="1"/>
  <c r="G29" i="1"/>
  <c r="H29" i="1"/>
  <c r="I29" i="1"/>
  <c r="J29" i="1"/>
  <c r="K29" i="1"/>
  <c r="L29" i="1"/>
  <c r="M29" i="1"/>
  <c r="N29" i="1"/>
  <c r="O29" i="1"/>
  <c r="P29" i="1"/>
  <c r="Q29" i="1"/>
  <c r="R29" i="1"/>
  <c r="S29" i="1"/>
  <c r="T29" i="1"/>
  <c r="U29" i="1"/>
  <c r="V29" i="1"/>
  <c r="W29" i="1"/>
  <c r="X29" i="1"/>
  <c r="Y29" i="1"/>
  <c r="Z29" i="1"/>
  <c r="AA29" i="1"/>
  <c r="AB29" i="1"/>
  <c r="AC29" i="1"/>
  <c r="AD29" i="1"/>
  <c r="AE29" i="1"/>
  <c r="AF29" i="1"/>
  <c r="AG29" i="1"/>
  <c r="AH29" i="1"/>
  <c r="AI29" i="1"/>
  <c r="AJ29" i="1"/>
  <c r="AK29" i="1"/>
  <c r="AL29" i="1"/>
  <c r="AM29" i="1"/>
  <c r="AN29" i="1"/>
  <c r="AO29" i="1"/>
  <c r="AP29" i="1"/>
  <c r="AQ29" i="1"/>
  <c r="AR29" i="1"/>
  <c r="AS29" i="1"/>
  <c r="AT29" i="1"/>
  <c r="AU29" i="1"/>
  <c r="AV29" i="1"/>
  <c r="AW29" i="1"/>
  <c r="AX29" i="1"/>
  <c r="AY29" i="1"/>
  <c r="AZ29" i="1"/>
  <c r="BA29" i="1"/>
  <c r="BB29" i="1"/>
  <c r="BC29" i="1"/>
  <c r="BD29" i="1"/>
  <c r="BE29" i="1"/>
  <c r="BF29" i="1"/>
  <c r="BG29" i="1"/>
  <c r="BH29" i="1"/>
  <c r="BI29" i="1"/>
  <c r="BJ29" i="1"/>
  <c r="C30" i="1"/>
  <c r="D30" i="1"/>
  <c r="E30" i="1"/>
  <c r="F30" i="1"/>
  <c r="G30" i="1"/>
  <c r="H30" i="1"/>
  <c r="I30" i="1"/>
  <c r="J30" i="1"/>
  <c r="K30" i="1"/>
  <c r="L30" i="1"/>
  <c r="M30" i="1"/>
  <c r="N30" i="1"/>
  <c r="O30" i="1"/>
  <c r="P30" i="1"/>
  <c r="Q30" i="1"/>
  <c r="R30" i="1"/>
  <c r="S30" i="1"/>
  <c r="T30" i="1"/>
  <c r="U30" i="1"/>
  <c r="V30" i="1"/>
  <c r="W30" i="1"/>
  <c r="X30" i="1"/>
  <c r="Y30" i="1"/>
  <c r="Z30" i="1"/>
  <c r="AA30" i="1"/>
  <c r="AB30" i="1"/>
  <c r="AC30" i="1"/>
  <c r="AD30" i="1"/>
  <c r="AE30" i="1"/>
  <c r="AF30" i="1"/>
  <c r="AG30" i="1"/>
  <c r="AH30" i="1"/>
  <c r="AI30" i="1"/>
  <c r="AJ30" i="1"/>
  <c r="AK30" i="1"/>
  <c r="AL30" i="1"/>
  <c r="AM30" i="1"/>
  <c r="AN30" i="1"/>
  <c r="AO30" i="1"/>
  <c r="AP30" i="1"/>
  <c r="AQ30" i="1"/>
  <c r="AR30" i="1"/>
  <c r="AS30" i="1"/>
  <c r="AT30" i="1"/>
  <c r="AU30" i="1"/>
  <c r="AV30" i="1"/>
  <c r="AW30" i="1"/>
  <c r="AX30" i="1"/>
  <c r="AY30" i="1"/>
  <c r="AZ30" i="1"/>
  <c r="BA30" i="1"/>
  <c r="BB30" i="1"/>
  <c r="BC30" i="1"/>
  <c r="BD30" i="1"/>
  <c r="BE30" i="1"/>
  <c r="BF30" i="1"/>
  <c r="BG30" i="1"/>
  <c r="BH30" i="1"/>
  <c r="BI30" i="1"/>
  <c r="BJ30" i="1"/>
  <c r="C31" i="1"/>
  <c r="D31" i="1"/>
  <c r="E31" i="1"/>
  <c r="F31" i="1"/>
  <c r="G31" i="1"/>
  <c r="H31" i="1"/>
  <c r="I31" i="1"/>
  <c r="J31" i="1"/>
  <c r="K31" i="1"/>
  <c r="L31" i="1"/>
  <c r="M31" i="1"/>
  <c r="N31" i="1"/>
  <c r="O31" i="1"/>
  <c r="P31" i="1"/>
  <c r="Q31" i="1"/>
  <c r="R31" i="1"/>
  <c r="S31" i="1"/>
  <c r="T31" i="1"/>
  <c r="U31" i="1"/>
  <c r="V31" i="1"/>
  <c r="W31" i="1"/>
  <c r="X31" i="1"/>
  <c r="Y31" i="1"/>
  <c r="Z31" i="1"/>
  <c r="AA31" i="1"/>
  <c r="AB31" i="1"/>
  <c r="AC31" i="1"/>
  <c r="AD31" i="1"/>
  <c r="AE31" i="1"/>
  <c r="AF31" i="1"/>
  <c r="AG31" i="1"/>
  <c r="AH31" i="1"/>
  <c r="AI31" i="1"/>
  <c r="AJ31" i="1"/>
  <c r="AK31" i="1"/>
  <c r="AL31" i="1"/>
  <c r="AM31" i="1"/>
  <c r="AN31" i="1"/>
  <c r="AO31" i="1"/>
  <c r="AP31" i="1"/>
  <c r="AQ31" i="1"/>
  <c r="AR31" i="1"/>
  <c r="AS31" i="1"/>
  <c r="AT31" i="1"/>
  <c r="AU31" i="1"/>
  <c r="AV31" i="1"/>
  <c r="AW31" i="1"/>
  <c r="AX31" i="1"/>
  <c r="AY31" i="1"/>
  <c r="AZ31" i="1"/>
  <c r="BA31" i="1"/>
  <c r="BB31" i="1"/>
  <c r="BC31" i="1"/>
  <c r="BD31" i="1"/>
  <c r="BE31" i="1"/>
  <c r="BF31" i="1"/>
  <c r="BG31" i="1"/>
  <c r="BH31" i="1"/>
  <c r="BI31" i="1"/>
  <c r="BJ31" i="1"/>
  <c r="C32" i="1"/>
  <c r="D32" i="1"/>
  <c r="E32" i="1"/>
  <c r="F32" i="1"/>
  <c r="G32" i="1"/>
  <c r="H32" i="1"/>
  <c r="I32" i="1"/>
  <c r="J32" i="1"/>
  <c r="K32" i="1"/>
  <c r="L32" i="1"/>
  <c r="M32" i="1"/>
  <c r="N32" i="1"/>
  <c r="O32" i="1"/>
  <c r="P32" i="1"/>
  <c r="Q32" i="1"/>
  <c r="R32" i="1"/>
  <c r="S32" i="1"/>
  <c r="T32" i="1"/>
  <c r="U32" i="1"/>
  <c r="V32" i="1"/>
  <c r="W32" i="1"/>
  <c r="X32" i="1"/>
  <c r="Y32" i="1"/>
  <c r="Z32" i="1"/>
  <c r="AA32" i="1"/>
  <c r="AB32" i="1"/>
  <c r="AC32" i="1"/>
  <c r="AD32" i="1"/>
  <c r="AE32" i="1"/>
  <c r="AF32" i="1"/>
  <c r="AG32" i="1"/>
  <c r="AH32" i="1"/>
  <c r="AI32" i="1"/>
  <c r="AJ32" i="1"/>
  <c r="AK32" i="1"/>
  <c r="AL32" i="1"/>
  <c r="AM32" i="1"/>
  <c r="AN32" i="1"/>
  <c r="AO32" i="1"/>
  <c r="AP32" i="1"/>
  <c r="AQ32" i="1"/>
  <c r="AR32" i="1"/>
  <c r="AS32" i="1"/>
  <c r="AT32" i="1"/>
  <c r="AU32" i="1"/>
  <c r="AV32" i="1"/>
  <c r="AW32" i="1"/>
  <c r="AX32" i="1"/>
  <c r="AY32" i="1"/>
  <c r="AZ32" i="1"/>
  <c r="BA32" i="1"/>
  <c r="BB32" i="1"/>
  <c r="BC32" i="1"/>
  <c r="BD32" i="1"/>
  <c r="BE32" i="1"/>
  <c r="BF32" i="1"/>
  <c r="BG32" i="1"/>
  <c r="BH32" i="1"/>
  <c r="BI32" i="1"/>
  <c r="BJ32" i="1"/>
  <c r="C33" i="1"/>
  <c r="D33" i="1"/>
  <c r="E33" i="1"/>
  <c r="F33" i="1"/>
  <c r="G33" i="1"/>
  <c r="H33" i="1"/>
  <c r="I33" i="1"/>
  <c r="J33" i="1"/>
  <c r="K33" i="1"/>
  <c r="L33" i="1"/>
  <c r="M33" i="1"/>
  <c r="N33" i="1"/>
  <c r="O33" i="1"/>
  <c r="P33" i="1"/>
  <c r="Q33" i="1"/>
  <c r="R33" i="1"/>
  <c r="S33" i="1"/>
  <c r="T33" i="1"/>
  <c r="U33" i="1"/>
  <c r="V33" i="1"/>
  <c r="W33" i="1"/>
  <c r="X33" i="1"/>
  <c r="Y33" i="1"/>
  <c r="Z33" i="1"/>
  <c r="AA33" i="1"/>
  <c r="AB33" i="1"/>
  <c r="AC33" i="1"/>
  <c r="AD33" i="1"/>
  <c r="AE33" i="1"/>
  <c r="AF33" i="1"/>
  <c r="AG33" i="1"/>
  <c r="AH33" i="1"/>
  <c r="AI33" i="1"/>
  <c r="AJ33" i="1"/>
  <c r="AK33" i="1"/>
  <c r="AL33" i="1"/>
  <c r="AM33" i="1"/>
  <c r="AN33" i="1"/>
  <c r="AO33" i="1"/>
  <c r="AP33" i="1"/>
  <c r="AQ33" i="1"/>
  <c r="AR33" i="1"/>
  <c r="AS33" i="1"/>
  <c r="AT33" i="1"/>
  <c r="AU33" i="1"/>
  <c r="AV33" i="1"/>
  <c r="AW33" i="1"/>
  <c r="AX33" i="1"/>
  <c r="AY33" i="1"/>
  <c r="AZ33" i="1"/>
  <c r="BA33" i="1"/>
  <c r="BB33" i="1"/>
  <c r="BC33" i="1"/>
  <c r="BD33" i="1"/>
  <c r="BE33" i="1"/>
  <c r="BF33" i="1"/>
  <c r="BG33" i="1"/>
  <c r="BH33" i="1"/>
  <c r="BI33" i="1"/>
  <c r="BJ33" i="1"/>
  <c r="C34" i="1"/>
  <c r="D34" i="1"/>
  <c r="E34" i="1"/>
  <c r="F34" i="1"/>
  <c r="G34" i="1"/>
  <c r="H34" i="1"/>
  <c r="I34" i="1"/>
  <c r="J34" i="1"/>
  <c r="K34" i="1"/>
  <c r="L34" i="1"/>
  <c r="M34" i="1"/>
  <c r="N34" i="1"/>
  <c r="O34" i="1"/>
  <c r="P34" i="1"/>
  <c r="Q34" i="1"/>
  <c r="R34" i="1"/>
  <c r="S34" i="1"/>
  <c r="T34" i="1"/>
  <c r="U34" i="1"/>
  <c r="V34" i="1"/>
  <c r="W34" i="1"/>
  <c r="X34" i="1"/>
  <c r="Y34" i="1"/>
  <c r="Z34" i="1"/>
  <c r="AA34" i="1"/>
  <c r="AB34" i="1"/>
  <c r="AC34" i="1"/>
  <c r="AD34" i="1"/>
  <c r="AE34" i="1"/>
  <c r="AF34" i="1"/>
  <c r="AG34" i="1"/>
  <c r="AH34" i="1"/>
  <c r="AI34" i="1"/>
  <c r="AJ34" i="1"/>
  <c r="AK34" i="1"/>
  <c r="AL34" i="1"/>
  <c r="AM34" i="1"/>
  <c r="AN34" i="1"/>
  <c r="AO34" i="1"/>
  <c r="AP34" i="1"/>
  <c r="AQ34" i="1"/>
  <c r="AR34" i="1"/>
  <c r="AS34" i="1"/>
  <c r="AT34" i="1"/>
  <c r="AU34" i="1"/>
  <c r="AV34" i="1"/>
  <c r="AW34" i="1"/>
  <c r="AX34" i="1"/>
  <c r="AY34" i="1"/>
  <c r="AZ34" i="1"/>
  <c r="BA34" i="1"/>
  <c r="BB34" i="1"/>
  <c r="BC34" i="1"/>
  <c r="BD34" i="1"/>
  <c r="BE34" i="1"/>
  <c r="BF34" i="1"/>
  <c r="BG34" i="1"/>
  <c r="BH34" i="1"/>
  <c r="BI34" i="1"/>
  <c r="BJ34" i="1"/>
  <c r="C35" i="1"/>
  <c r="D35" i="1"/>
  <c r="E35" i="1"/>
  <c r="F35" i="1"/>
  <c r="G35" i="1"/>
  <c r="H35" i="1"/>
  <c r="I35" i="1"/>
  <c r="J35" i="1"/>
  <c r="K35" i="1"/>
  <c r="L35" i="1"/>
  <c r="M35" i="1"/>
  <c r="N35" i="1"/>
  <c r="O35" i="1"/>
  <c r="P35" i="1"/>
  <c r="Q35" i="1"/>
  <c r="R35" i="1"/>
  <c r="S35" i="1"/>
  <c r="T35" i="1"/>
  <c r="U35" i="1"/>
  <c r="V35" i="1"/>
  <c r="W35" i="1"/>
  <c r="X35" i="1"/>
  <c r="Y35" i="1"/>
  <c r="Z35" i="1"/>
  <c r="AA35" i="1"/>
  <c r="AB35" i="1"/>
  <c r="AC35" i="1"/>
  <c r="AD35" i="1"/>
  <c r="AE35" i="1"/>
  <c r="AF35" i="1"/>
  <c r="AG35" i="1"/>
  <c r="AH35" i="1"/>
  <c r="AI35" i="1"/>
  <c r="AJ35" i="1"/>
  <c r="AK35" i="1"/>
  <c r="AL35" i="1"/>
  <c r="AM35" i="1"/>
  <c r="AN35" i="1"/>
  <c r="AO35" i="1"/>
  <c r="AP35" i="1"/>
  <c r="AQ35" i="1"/>
  <c r="AR35" i="1"/>
  <c r="AS35" i="1"/>
  <c r="AT35" i="1"/>
  <c r="AU35" i="1"/>
  <c r="AV35" i="1"/>
  <c r="AW35" i="1"/>
  <c r="AX35" i="1"/>
  <c r="AY35" i="1"/>
  <c r="AZ35" i="1"/>
  <c r="BA35" i="1"/>
  <c r="BB35" i="1"/>
  <c r="BC35" i="1"/>
  <c r="BD35" i="1"/>
  <c r="BE35" i="1"/>
  <c r="BF35" i="1"/>
  <c r="BG35" i="1"/>
  <c r="BH35" i="1"/>
  <c r="BI35" i="1"/>
  <c r="BJ35" i="1"/>
  <c r="C36" i="1"/>
  <c r="D36" i="1"/>
  <c r="E36" i="1"/>
  <c r="F36" i="1"/>
  <c r="G36" i="1"/>
  <c r="H36" i="1"/>
  <c r="I36" i="1"/>
  <c r="J36" i="1"/>
  <c r="K36" i="1"/>
  <c r="L36" i="1"/>
  <c r="M36" i="1"/>
  <c r="N36" i="1"/>
  <c r="O36" i="1"/>
  <c r="P36" i="1"/>
  <c r="Q36" i="1"/>
  <c r="R36" i="1"/>
  <c r="S36" i="1"/>
  <c r="T36" i="1"/>
  <c r="U36" i="1"/>
  <c r="V36" i="1"/>
  <c r="W36" i="1"/>
  <c r="X36" i="1"/>
  <c r="Y36" i="1"/>
  <c r="Z36" i="1"/>
  <c r="AA36" i="1"/>
  <c r="AB36" i="1"/>
  <c r="AC36" i="1"/>
  <c r="AD36" i="1"/>
  <c r="AE36" i="1"/>
  <c r="AF36" i="1"/>
  <c r="AG36" i="1"/>
  <c r="AH36" i="1"/>
  <c r="AI36" i="1"/>
  <c r="AJ36" i="1"/>
  <c r="AK36" i="1"/>
  <c r="AL36" i="1"/>
  <c r="AM36" i="1"/>
  <c r="AN36" i="1"/>
  <c r="AO36" i="1"/>
  <c r="AP36" i="1"/>
  <c r="AQ36" i="1"/>
  <c r="AR36" i="1"/>
  <c r="AS36" i="1"/>
  <c r="AT36" i="1"/>
  <c r="AU36" i="1"/>
  <c r="AV36" i="1"/>
  <c r="AW36" i="1"/>
  <c r="AX36" i="1"/>
  <c r="AY36" i="1"/>
  <c r="AZ36" i="1"/>
  <c r="BA36" i="1"/>
  <c r="BB36" i="1"/>
  <c r="BC36" i="1"/>
  <c r="BD36" i="1"/>
  <c r="BE36" i="1"/>
  <c r="BF36" i="1"/>
  <c r="BG36" i="1"/>
  <c r="BH36" i="1"/>
  <c r="BI36" i="1"/>
  <c r="BJ36" i="1"/>
  <c r="C37" i="1"/>
  <c r="D37" i="1"/>
  <c r="E37" i="1"/>
  <c r="F37" i="1"/>
  <c r="G37" i="1"/>
  <c r="H37" i="1"/>
  <c r="I37" i="1"/>
  <c r="J37" i="1"/>
  <c r="K37" i="1"/>
  <c r="L37" i="1"/>
  <c r="M37" i="1"/>
  <c r="N37" i="1"/>
  <c r="O37" i="1"/>
  <c r="P37" i="1"/>
  <c r="Q37" i="1"/>
  <c r="R37" i="1"/>
  <c r="S37" i="1"/>
  <c r="T37" i="1"/>
  <c r="U37" i="1"/>
  <c r="V37" i="1"/>
  <c r="W37" i="1"/>
  <c r="X37" i="1"/>
  <c r="Y37" i="1"/>
  <c r="Z37" i="1"/>
  <c r="AA37" i="1"/>
  <c r="AB37" i="1"/>
  <c r="AC37" i="1"/>
  <c r="AD37" i="1"/>
  <c r="AE37" i="1"/>
  <c r="AF37" i="1"/>
  <c r="AG37" i="1"/>
  <c r="AH37" i="1"/>
  <c r="AI37" i="1"/>
  <c r="AJ37" i="1"/>
  <c r="AK37" i="1"/>
  <c r="AL37" i="1"/>
  <c r="AM37" i="1"/>
  <c r="AN37" i="1"/>
  <c r="AO37" i="1"/>
  <c r="AP37" i="1"/>
  <c r="AQ37" i="1"/>
  <c r="AR37" i="1"/>
  <c r="AS37" i="1"/>
  <c r="AT37" i="1"/>
  <c r="AU37" i="1"/>
  <c r="AV37" i="1"/>
  <c r="AW37" i="1"/>
  <c r="AX37" i="1"/>
  <c r="AY37" i="1"/>
  <c r="AZ37" i="1"/>
  <c r="BA37" i="1"/>
  <c r="BB37" i="1"/>
  <c r="BC37" i="1"/>
  <c r="BD37" i="1"/>
  <c r="BE37" i="1"/>
  <c r="BF37" i="1"/>
  <c r="BG37" i="1"/>
  <c r="BH37" i="1"/>
  <c r="BI37" i="1"/>
  <c r="BJ37" i="1"/>
  <c r="C38" i="1"/>
  <c r="D38" i="1"/>
  <c r="E38" i="1"/>
  <c r="F38" i="1"/>
  <c r="G38" i="1"/>
  <c r="H38" i="1"/>
  <c r="I38" i="1"/>
  <c r="J38" i="1"/>
  <c r="K38" i="1"/>
  <c r="L38" i="1"/>
  <c r="M38" i="1"/>
  <c r="N38" i="1"/>
  <c r="O38" i="1"/>
  <c r="P38" i="1"/>
  <c r="Q38" i="1"/>
  <c r="R38" i="1"/>
  <c r="S38" i="1"/>
  <c r="T38" i="1"/>
  <c r="U38" i="1"/>
  <c r="V38" i="1"/>
  <c r="W38" i="1"/>
  <c r="X38" i="1"/>
  <c r="Y38" i="1"/>
  <c r="Z38" i="1"/>
  <c r="AA38" i="1"/>
  <c r="AB38" i="1"/>
  <c r="AC38" i="1"/>
  <c r="AD38" i="1"/>
  <c r="AE38" i="1"/>
  <c r="AF38" i="1"/>
  <c r="AG38" i="1"/>
  <c r="AH38" i="1"/>
  <c r="AI38" i="1"/>
  <c r="AJ38" i="1"/>
  <c r="AK38" i="1"/>
  <c r="AL38" i="1"/>
  <c r="AM38" i="1"/>
  <c r="AN38" i="1"/>
  <c r="AO38" i="1"/>
  <c r="AP38" i="1"/>
  <c r="AQ38" i="1"/>
  <c r="AR38" i="1"/>
  <c r="AS38" i="1"/>
  <c r="AT38" i="1"/>
  <c r="AU38" i="1"/>
  <c r="AV38" i="1"/>
  <c r="AW38" i="1"/>
  <c r="AX38" i="1"/>
  <c r="AY38" i="1"/>
  <c r="AZ38" i="1"/>
  <c r="BA38" i="1"/>
  <c r="BB38" i="1"/>
  <c r="BC38" i="1"/>
  <c r="BD38" i="1"/>
  <c r="BE38" i="1"/>
  <c r="BF38" i="1"/>
  <c r="BG38" i="1"/>
  <c r="BH38" i="1"/>
  <c r="BI38" i="1"/>
  <c r="BJ38" i="1"/>
  <c r="C39" i="1"/>
  <c r="D39" i="1"/>
  <c r="E39" i="1"/>
  <c r="F39" i="1"/>
  <c r="G39" i="1"/>
  <c r="H39" i="1"/>
  <c r="I39" i="1"/>
  <c r="J39" i="1"/>
  <c r="K39" i="1"/>
  <c r="L39" i="1"/>
  <c r="M39" i="1"/>
  <c r="N39" i="1"/>
  <c r="O39" i="1"/>
  <c r="P39" i="1"/>
  <c r="Q39" i="1"/>
  <c r="AC39" i="1"/>
  <c r="AD39" i="1"/>
  <c r="AE39" i="1"/>
  <c r="AF39" i="1"/>
  <c r="AG39" i="1"/>
  <c r="AH39" i="1"/>
  <c r="AI39" i="1"/>
  <c r="AJ39" i="1"/>
  <c r="AK39" i="1"/>
  <c r="AL39" i="1"/>
  <c r="AM39" i="1"/>
  <c r="AN39" i="1"/>
  <c r="AO39" i="1"/>
  <c r="AP39" i="1"/>
  <c r="AQ39" i="1"/>
  <c r="AR39" i="1"/>
  <c r="AS39" i="1"/>
  <c r="AT39" i="1"/>
  <c r="AU39" i="1"/>
  <c r="AV39" i="1"/>
  <c r="AW39" i="1"/>
  <c r="AX39" i="1"/>
  <c r="AY39" i="1"/>
  <c r="AZ39" i="1"/>
  <c r="BA39" i="1"/>
  <c r="BB39" i="1"/>
  <c r="BC39" i="1"/>
  <c r="BD39" i="1"/>
  <c r="BE39" i="1"/>
  <c r="BF39" i="1"/>
  <c r="BG39" i="1"/>
  <c r="BH39" i="1"/>
  <c r="BI39" i="1"/>
  <c r="BJ39" i="1"/>
  <c r="C40" i="1"/>
  <c r="D40" i="1"/>
  <c r="E40" i="1"/>
  <c r="F40" i="1"/>
  <c r="G40" i="1"/>
  <c r="H40" i="1"/>
  <c r="I40" i="1"/>
  <c r="J40" i="1"/>
  <c r="K40" i="1"/>
  <c r="L40" i="1"/>
  <c r="M40" i="1"/>
  <c r="N40" i="1"/>
  <c r="O40" i="1"/>
  <c r="P40" i="1"/>
  <c r="Q40" i="1"/>
  <c r="AC40" i="1"/>
  <c r="AD40" i="1"/>
  <c r="AE40" i="1"/>
  <c r="AF40" i="1"/>
  <c r="AG40" i="1"/>
  <c r="AH40" i="1"/>
  <c r="AI40" i="1"/>
  <c r="AJ40" i="1"/>
  <c r="AK40" i="1"/>
  <c r="AL40" i="1"/>
  <c r="AM40" i="1"/>
  <c r="AN40" i="1"/>
  <c r="AO40" i="1"/>
  <c r="AP40" i="1"/>
  <c r="AQ40" i="1"/>
  <c r="AR40" i="1"/>
  <c r="AS40" i="1"/>
  <c r="AT40" i="1"/>
  <c r="AU40" i="1"/>
  <c r="AV40" i="1"/>
  <c r="AW40" i="1"/>
  <c r="AX40" i="1"/>
  <c r="AY40" i="1"/>
  <c r="AZ40" i="1"/>
  <c r="BA40" i="1"/>
  <c r="BB40" i="1"/>
  <c r="BC40" i="1"/>
  <c r="BD40" i="1"/>
  <c r="BE40" i="1"/>
  <c r="BF40" i="1"/>
  <c r="BG40" i="1"/>
  <c r="BH40" i="1"/>
  <c r="BI40" i="1"/>
  <c r="BJ40" i="1"/>
  <c r="C41" i="1"/>
  <c r="D41" i="1"/>
  <c r="E41" i="1"/>
  <c r="F41" i="1"/>
  <c r="G41" i="1"/>
  <c r="H41" i="1"/>
  <c r="I41" i="1"/>
  <c r="J41" i="1"/>
  <c r="K41" i="1"/>
  <c r="L41" i="1"/>
  <c r="M41" i="1"/>
  <c r="N41" i="1"/>
  <c r="O41" i="1"/>
  <c r="P41" i="1"/>
  <c r="Q41" i="1"/>
  <c r="AC41" i="1"/>
  <c r="AD41" i="1"/>
  <c r="AE41" i="1"/>
  <c r="AF41" i="1"/>
  <c r="AG41" i="1"/>
  <c r="AH41" i="1"/>
  <c r="AI41" i="1"/>
  <c r="AJ41" i="1"/>
  <c r="AK41" i="1"/>
  <c r="AL41" i="1"/>
  <c r="AM41" i="1"/>
  <c r="AN41" i="1"/>
  <c r="AO41" i="1"/>
  <c r="AP41" i="1"/>
  <c r="AQ41" i="1"/>
  <c r="AR41" i="1"/>
  <c r="AS41" i="1"/>
  <c r="AT41" i="1"/>
  <c r="AU41" i="1"/>
  <c r="AV41" i="1"/>
  <c r="AW41" i="1"/>
  <c r="AX41" i="1"/>
  <c r="AY41" i="1"/>
  <c r="AZ41" i="1"/>
  <c r="BA41" i="1"/>
  <c r="BB41" i="1"/>
  <c r="BC41" i="1"/>
  <c r="BD41" i="1"/>
  <c r="BE41" i="1"/>
  <c r="BF41" i="1"/>
  <c r="BG41" i="1"/>
  <c r="BH41" i="1"/>
  <c r="BI41" i="1"/>
  <c r="BJ41" i="1"/>
  <c r="C42" i="1"/>
  <c r="D42" i="1"/>
  <c r="E42" i="1"/>
  <c r="F42" i="1"/>
  <c r="G42" i="1"/>
  <c r="H42" i="1"/>
  <c r="I42" i="1"/>
  <c r="J42" i="1"/>
  <c r="K42" i="1"/>
  <c r="L42" i="1"/>
  <c r="M42" i="1"/>
  <c r="N42" i="1"/>
  <c r="O42" i="1"/>
  <c r="P42" i="1"/>
  <c r="Q42" i="1"/>
  <c r="AC42" i="1"/>
  <c r="AD42" i="1"/>
  <c r="AE42" i="1"/>
  <c r="AF42" i="1"/>
  <c r="AG42" i="1"/>
  <c r="AH42" i="1"/>
  <c r="AI42" i="1"/>
  <c r="AJ42" i="1"/>
  <c r="AK42" i="1"/>
  <c r="AL42" i="1"/>
  <c r="AM42" i="1"/>
  <c r="AN42" i="1"/>
  <c r="AO42" i="1"/>
  <c r="AP42" i="1"/>
  <c r="AQ42" i="1"/>
  <c r="AR42" i="1"/>
  <c r="AS42" i="1"/>
  <c r="AT42" i="1"/>
  <c r="AU42" i="1"/>
  <c r="AV42" i="1"/>
  <c r="AW42" i="1"/>
  <c r="AX42" i="1"/>
  <c r="AY42" i="1"/>
  <c r="AZ42" i="1"/>
  <c r="BA42" i="1"/>
  <c r="BB42" i="1"/>
  <c r="BC42" i="1"/>
  <c r="BD42" i="1"/>
  <c r="BE42" i="1"/>
  <c r="BF42" i="1"/>
  <c r="BG42" i="1"/>
  <c r="BH42" i="1"/>
  <c r="BI42" i="1"/>
  <c r="BJ42" i="1"/>
  <c r="C43" i="1"/>
  <c r="D43" i="1"/>
  <c r="E43" i="1"/>
  <c r="F43" i="1"/>
  <c r="G43" i="1"/>
  <c r="H43" i="1"/>
  <c r="I43" i="1"/>
  <c r="J43" i="1"/>
  <c r="K43" i="1"/>
  <c r="L43" i="1"/>
  <c r="M43" i="1"/>
  <c r="N43" i="1"/>
  <c r="O43" i="1"/>
  <c r="P43" i="1"/>
  <c r="Q43" i="1"/>
  <c r="AC43" i="1"/>
  <c r="AD43" i="1"/>
  <c r="AE43" i="1"/>
  <c r="AF43" i="1"/>
  <c r="AG43" i="1"/>
  <c r="AH43" i="1"/>
  <c r="AI43" i="1"/>
  <c r="AJ43" i="1"/>
  <c r="AK43" i="1"/>
  <c r="AL43" i="1"/>
  <c r="AM43" i="1"/>
  <c r="AN43" i="1"/>
  <c r="AO43" i="1"/>
  <c r="AP43" i="1"/>
  <c r="AQ43" i="1"/>
  <c r="AR43" i="1"/>
  <c r="AS43" i="1"/>
  <c r="AT43" i="1"/>
  <c r="AU43" i="1"/>
  <c r="AV43" i="1"/>
  <c r="AW43" i="1"/>
  <c r="AX43" i="1"/>
  <c r="AY43" i="1"/>
  <c r="AZ43" i="1"/>
  <c r="BA43" i="1"/>
  <c r="BB43" i="1"/>
  <c r="BC43" i="1"/>
  <c r="BD43" i="1"/>
  <c r="BE43" i="1"/>
  <c r="BF43" i="1"/>
  <c r="BG43" i="1"/>
  <c r="BH43" i="1"/>
  <c r="BI43" i="1"/>
  <c r="BJ43" i="1"/>
  <c r="C44" i="1"/>
  <c r="D44" i="1"/>
  <c r="E44" i="1"/>
  <c r="F44" i="1"/>
  <c r="G44" i="1"/>
  <c r="H44" i="1"/>
  <c r="I44" i="1"/>
  <c r="J44" i="1"/>
  <c r="K44" i="1"/>
  <c r="L44" i="1"/>
  <c r="M44" i="1"/>
  <c r="N44" i="1"/>
  <c r="O44" i="1"/>
  <c r="P44" i="1"/>
  <c r="Q44" i="1"/>
  <c r="AC44" i="1"/>
  <c r="AD44" i="1"/>
  <c r="AE44" i="1"/>
  <c r="AF44" i="1"/>
  <c r="AG44" i="1"/>
  <c r="AH44" i="1"/>
  <c r="AI44" i="1"/>
  <c r="AJ44" i="1"/>
  <c r="AK44" i="1"/>
  <c r="AL44" i="1"/>
  <c r="AM44" i="1"/>
  <c r="AN44" i="1"/>
  <c r="AO44" i="1"/>
  <c r="AP44" i="1"/>
  <c r="AQ44" i="1"/>
  <c r="AR44" i="1"/>
  <c r="AS44" i="1"/>
  <c r="AT44" i="1"/>
  <c r="AU44" i="1"/>
  <c r="AV44" i="1"/>
  <c r="AW44" i="1"/>
  <c r="AX44" i="1"/>
  <c r="AY44" i="1"/>
  <c r="AZ44" i="1"/>
  <c r="BA44" i="1"/>
  <c r="BB44" i="1"/>
  <c r="BC44" i="1"/>
  <c r="BD44" i="1"/>
  <c r="BE44" i="1"/>
  <c r="BF44" i="1"/>
  <c r="BG44" i="1"/>
  <c r="BH44" i="1"/>
  <c r="BI44" i="1"/>
  <c r="BJ44" i="1"/>
  <c r="C45" i="1"/>
  <c r="D45" i="1"/>
  <c r="E45" i="1"/>
  <c r="F45" i="1"/>
  <c r="G45" i="1"/>
  <c r="H45" i="1"/>
  <c r="I45" i="1"/>
  <c r="J45" i="1"/>
  <c r="K45" i="1"/>
  <c r="L45" i="1"/>
  <c r="M45" i="1"/>
  <c r="N45" i="1"/>
  <c r="O45" i="1"/>
  <c r="P45" i="1"/>
  <c r="Q45" i="1"/>
  <c r="AC45" i="1"/>
  <c r="AD45" i="1"/>
  <c r="AE45" i="1"/>
  <c r="AF45" i="1"/>
  <c r="AG45" i="1"/>
  <c r="AH45" i="1"/>
  <c r="AI45" i="1"/>
  <c r="AJ45" i="1"/>
  <c r="AK45" i="1"/>
  <c r="AL45" i="1"/>
  <c r="AM45" i="1"/>
  <c r="AN45" i="1"/>
  <c r="AO45" i="1"/>
  <c r="AP45" i="1"/>
  <c r="AQ45" i="1"/>
  <c r="AR45" i="1"/>
  <c r="AS45" i="1"/>
  <c r="AT45" i="1"/>
  <c r="AU45" i="1"/>
  <c r="AV45" i="1"/>
  <c r="AW45" i="1"/>
  <c r="AX45" i="1"/>
  <c r="AY45" i="1"/>
  <c r="AZ45" i="1"/>
  <c r="BA45" i="1"/>
  <c r="BB45" i="1"/>
  <c r="BC45" i="1"/>
  <c r="BD45" i="1"/>
  <c r="BE45" i="1"/>
  <c r="BF45" i="1"/>
  <c r="BG45" i="1"/>
  <c r="BH45" i="1"/>
  <c r="BI45" i="1"/>
  <c r="BJ45" i="1"/>
  <c r="C46" i="1"/>
  <c r="D46" i="1"/>
  <c r="E46" i="1"/>
  <c r="F46" i="1"/>
  <c r="G46" i="1"/>
  <c r="H46" i="1"/>
  <c r="I46" i="1"/>
  <c r="J46" i="1"/>
  <c r="K46" i="1"/>
  <c r="L46" i="1"/>
  <c r="M46" i="1"/>
  <c r="N46" i="1"/>
  <c r="O46" i="1"/>
  <c r="P46" i="1"/>
  <c r="Q46" i="1"/>
  <c r="AC46" i="1"/>
  <c r="AD46" i="1"/>
  <c r="AE46" i="1"/>
  <c r="AF46" i="1"/>
  <c r="AG46" i="1"/>
  <c r="AH46" i="1"/>
  <c r="AI46" i="1"/>
  <c r="AJ46" i="1"/>
  <c r="AK46" i="1"/>
  <c r="AL46" i="1"/>
  <c r="AM46" i="1"/>
  <c r="AN46" i="1"/>
  <c r="AO46" i="1"/>
  <c r="AP46" i="1"/>
  <c r="AQ46" i="1"/>
  <c r="AR46" i="1"/>
  <c r="AS46" i="1"/>
  <c r="AT46" i="1"/>
  <c r="AU46" i="1"/>
  <c r="AV46" i="1"/>
  <c r="AW46" i="1"/>
  <c r="AX46" i="1"/>
  <c r="AY46" i="1"/>
  <c r="AZ46" i="1"/>
  <c r="BA46" i="1"/>
  <c r="BB46" i="1"/>
  <c r="BC46" i="1"/>
  <c r="BD46" i="1"/>
  <c r="BE46" i="1"/>
  <c r="BF46" i="1"/>
  <c r="BG46" i="1"/>
  <c r="BH46" i="1"/>
  <c r="BI46" i="1"/>
  <c r="BJ46" i="1"/>
  <c r="C47" i="1"/>
  <c r="D47" i="1"/>
  <c r="E47" i="1"/>
  <c r="F47" i="1"/>
  <c r="G47" i="1"/>
  <c r="H47" i="1"/>
  <c r="I47" i="1"/>
  <c r="J47" i="1"/>
  <c r="K47" i="1"/>
  <c r="L47" i="1"/>
  <c r="M47" i="1"/>
  <c r="N47" i="1"/>
  <c r="O47" i="1"/>
  <c r="P47" i="1"/>
  <c r="Q47" i="1"/>
  <c r="AC47" i="1"/>
  <c r="AD47" i="1"/>
  <c r="AE47" i="1"/>
  <c r="AF47" i="1"/>
  <c r="AG47" i="1"/>
  <c r="AH47" i="1"/>
  <c r="AI47" i="1"/>
  <c r="AJ47" i="1"/>
  <c r="AK47" i="1"/>
  <c r="AL47" i="1"/>
  <c r="AM47" i="1"/>
  <c r="AN47" i="1"/>
  <c r="AO47" i="1"/>
  <c r="AP47" i="1"/>
  <c r="AQ47" i="1"/>
  <c r="AR47" i="1"/>
  <c r="AS47" i="1"/>
  <c r="AT47" i="1"/>
  <c r="AU47" i="1"/>
  <c r="AV47" i="1"/>
  <c r="AW47" i="1"/>
  <c r="AX47" i="1"/>
  <c r="AY47" i="1"/>
  <c r="AZ47" i="1"/>
  <c r="BA47" i="1"/>
  <c r="BB47" i="1"/>
  <c r="BC47" i="1"/>
  <c r="BD47" i="1"/>
  <c r="BE47" i="1"/>
  <c r="BF47" i="1"/>
  <c r="BG47" i="1"/>
  <c r="BH47" i="1"/>
  <c r="BI47" i="1"/>
  <c r="BJ47" i="1"/>
  <c r="C48" i="1"/>
  <c r="D48" i="1"/>
  <c r="E48" i="1"/>
  <c r="F48" i="1"/>
  <c r="G48" i="1"/>
  <c r="H48" i="1"/>
  <c r="I48" i="1"/>
  <c r="J48" i="1"/>
  <c r="K48" i="1"/>
  <c r="L48" i="1"/>
  <c r="M48" i="1"/>
  <c r="N48" i="1"/>
  <c r="O48" i="1"/>
  <c r="P48" i="1"/>
  <c r="Q48" i="1"/>
  <c r="AC48" i="1"/>
  <c r="AD48" i="1"/>
  <c r="AE48" i="1"/>
  <c r="AF48" i="1"/>
  <c r="AG48" i="1"/>
  <c r="AH48" i="1"/>
  <c r="AI48" i="1"/>
  <c r="AJ48" i="1"/>
  <c r="AK48" i="1"/>
  <c r="AL48" i="1"/>
  <c r="AM48" i="1"/>
  <c r="AN48" i="1"/>
  <c r="AO48" i="1"/>
  <c r="AP48" i="1"/>
  <c r="AQ48" i="1"/>
  <c r="AR48" i="1"/>
  <c r="AS48" i="1"/>
  <c r="AT48" i="1"/>
  <c r="AU48" i="1"/>
  <c r="AV48" i="1"/>
  <c r="AW48" i="1"/>
  <c r="AX48" i="1"/>
  <c r="AY48" i="1"/>
  <c r="AZ48" i="1"/>
  <c r="BA48" i="1"/>
  <c r="BB48" i="1"/>
  <c r="BC48" i="1"/>
  <c r="BD48" i="1"/>
  <c r="BE48" i="1"/>
  <c r="BF48" i="1"/>
  <c r="BG48" i="1"/>
  <c r="BH48" i="1"/>
  <c r="BI48" i="1"/>
  <c r="BJ48" i="1"/>
  <c r="C49" i="1"/>
  <c r="D49" i="1"/>
  <c r="E49" i="1"/>
  <c r="F49" i="1"/>
  <c r="G49" i="1"/>
  <c r="H49" i="1"/>
  <c r="I49" i="1"/>
  <c r="J49" i="1"/>
  <c r="K49" i="1"/>
  <c r="L49" i="1"/>
  <c r="M49" i="1"/>
  <c r="N49" i="1"/>
  <c r="O49" i="1"/>
  <c r="P49" i="1"/>
  <c r="Q49" i="1"/>
  <c r="AC49" i="1"/>
  <c r="AD49" i="1"/>
  <c r="AE49" i="1"/>
  <c r="AF49" i="1"/>
  <c r="AG49" i="1"/>
  <c r="AH49" i="1"/>
  <c r="AI49" i="1"/>
  <c r="AJ49" i="1"/>
  <c r="AK49" i="1"/>
  <c r="AL49" i="1"/>
  <c r="AM49" i="1"/>
  <c r="AN49" i="1"/>
  <c r="AO49" i="1"/>
  <c r="AP49" i="1"/>
  <c r="AQ49" i="1"/>
  <c r="AR49" i="1"/>
  <c r="AS49" i="1"/>
  <c r="AT49" i="1"/>
  <c r="AU49" i="1"/>
  <c r="AV49" i="1"/>
  <c r="AW49" i="1"/>
  <c r="AX49" i="1"/>
  <c r="AY49" i="1"/>
  <c r="AZ49" i="1"/>
  <c r="BA49" i="1"/>
  <c r="BB49" i="1"/>
  <c r="BC49" i="1"/>
  <c r="BD49" i="1"/>
  <c r="BE49" i="1"/>
  <c r="BF49" i="1"/>
  <c r="BG49" i="1"/>
  <c r="BH49" i="1"/>
  <c r="BI49" i="1"/>
  <c r="BJ49" i="1"/>
  <c r="C50" i="1"/>
  <c r="D50" i="1"/>
  <c r="E50" i="1"/>
  <c r="F50" i="1"/>
  <c r="G50" i="1"/>
  <c r="H50" i="1"/>
  <c r="I50" i="1"/>
  <c r="J50" i="1"/>
  <c r="K50" i="1"/>
  <c r="L50" i="1"/>
  <c r="M50" i="1"/>
  <c r="N50" i="1"/>
  <c r="O50" i="1"/>
  <c r="P50" i="1"/>
  <c r="Q50" i="1"/>
  <c r="R50" i="1"/>
  <c r="S50" i="1"/>
  <c r="T50" i="1"/>
  <c r="U50" i="1"/>
  <c r="V50" i="1"/>
  <c r="W50" i="1"/>
  <c r="X50" i="1"/>
  <c r="Y50" i="1"/>
  <c r="Z50" i="1"/>
  <c r="AA50" i="1"/>
  <c r="AB50" i="1"/>
  <c r="AC50" i="1"/>
  <c r="AD50" i="1"/>
  <c r="AE50" i="1"/>
  <c r="AF50" i="1"/>
  <c r="AG50" i="1"/>
  <c r="AH50" i="1"/>
  <c r="AI50" i="1"/>
  <c r="AJ50" i="1"/>
  <c r="AK50" i="1"/>
  <c r="AL50" i="1"/>
  <c r="AM50" i="1"/>
  <c r="AN50" i="1"/>
  <c r="AO50" i="1"/>
  <c r="AP50" i="1"/>
  <c r="AQ50" i="1"/>
  <c r="AR50" i="1"/>
  <c r="AS50" i="1"/>
  <c r="AT50" i="1"/>
  <c r="AU50" i="1"/>
  <c r="AV50" i="1"/>
  <c r="AW50" i="1"/>
  <c r="AX50" i="1"/>
  <c r="AY50" i="1"/>
  <c r="AZ50" i="1"/>
  <c r="BA50" i="1"/>
  <c r="BB50" i="1"/>
  <c r="BC50" i="1"/>
  <c r="BD50" i="1"/>
  <c r="BE50" i="1"/>
  <c r="BF50" i="1"/>
  <c r="BG50" i="1"/>
  <c r="BH50" i="1"/>
  <c r="BI50" i="1"/>
  <c r="BJ50" i="1"/>
  <c r="C51" i="1"/>
  <c r="D51" i="1"/>
  <c r="E51" i="1"/>
  <c r="F51" i="1"/>
  <c r="G51" i="1"/>
  <c r="H51" i="1"/>
  <c r="I51" i="1"/>
  <c r="J51" i="1"/>
  <c r="K51" i="1"/>
  <c r="L51" i="1"/>
  <c r="M51" i="1"/>
  <c r="N51" i="1"/>
  <c r="O51" i="1"/>
  <c r="P51" i="1"/>
  <c r="Q51" i="1"/>
  <c r="R51" i="1"/>
  <c r="S51" i="1"/>
  <c r="T51" i="1"/>
  <c r="U51" i="1"/>
  <c r="V51" i="1"/>
  <c r="W51" i="1"/>
  <c r="X51" i="1"/>
  <c r="Y51" i="1"/>
  <c r="Z51" i="1"/>
  <c r="AA51" i="1"/>
  <c r="AB51" i="1"/>
  <c r="AC51" i="1"/>
  <c r="AD51" i="1"/>
  <c r="AE51" i="1"/>
  <c r="AF51" i="1"/>
  <c r="AG51" i="1"/>
  <c r="AH51" i="1"/>
  <c r="AI51" i="1"/>
  <c r="AJ51" i="1"/>
  <c r="AK51" i="1"/>
  <c r="AL51" i="1"/>
  <c r="AM51" i="1"/>
  <c r="AN51" i="1"/>
  <c r="AO51" i="1"/>
  <c r="AP51" i="1"/>
  <c r="AQ51" i="1"/>
  <c r="AR51" i="1"/>
  <c r="AS51" i="1"/>
  <c r="AT51" i="1"/>
  <c r="AU51" i="1"/>
  <c r="AV51" i="1"/>
  <c r="AW51" i="1"/>
  <c r="AX51" i="1"/>
  <c r="AY51" i="1"/>
  <c r="AZ51" i="1"/>
  <c r="BA51" i="1"/>
  <c r="BB51" i="1"/>
  <c r="BC51" i="1"/>
  <c r="BD51" i="1"/>
  <c r="BE51" i="1"/>
  <c r="BF51" i="1"/>
  <c r="BG51" i="1"/>
  <c r="BH51" i="1"/>
  <c r="BI51" i="1"/>
  <c r="BJ51" i="1"/>
  <c r="C52" i="1"/>
  <c r="D52" i="1"/>
  <c r="E52" i="1"/>
  <c r="F52" i="1"/>
  <c r="G52" i="1"/>
  <c r="H52" i="1"/>
  <c r="I52" i="1"/>
  <c r="J52" i="1"/>
  <c r="K52" i="1"/>
  <c r="L52" i="1"/>
  <c r="M52" i="1"/>
  <c r="N52" i="1"/>
  <c r="O52" i="1"/>
  <c r="P52" i="1"/>
  <c r="Q52" i="1"/>
  <c r="R52" i="1"/>
  <c r="S52" i="1"/>
  <c r="T52" i="1"/>
  <c r="U52" i="1"/>
  <c r="V52" i="1"/>
  <c r="W52" i="1"/>
  <c r="X52" i="1"/>
  <c r="Y52" i="1"/>
  <c r="Z52" i="1"/>
  <c r="AA52" i="1"/>
  <c r="AB52" i="1"/>
  <c r="AC52" i="1"/>
  <c r="AD52" i="1"/>
  <c r="AE52" i="1"/>
  <c r="AF52" i="1"/>
  <c r="AG52" i="1"/>
  <c r="AH52" i="1"/>
  <c r="AI52" i="1"/>
  <c r="AJ52" i="1"/>
  <c r="AK52" i="1"/>
  <c r="AL52" i="1"/>
  <c r="AM52" i="1"/>
  <c r="AN52" i="1"/>
  <c r="AO52" i="1"/>
  <c r="AP52" i="1"/>
  <c r="AQ52" i="1"/>
  <c r="AR52" i="1"/>
  <c r="AS52" i="1"/>
  <c r="AT52" i="1"/>
  <c r="AU52" i="1"/>
  <c r="AV52" i="1"/>
  <c r="AW52" i="1"/>
  <c r="AX52" i="1"/>
  <c r="AY52" i="1"/>
  <c r="AZ52" i="1"/>
  <c r="BA52" i="1"/>
  <c r="BB52" i="1"/>
  <c r="BC52" i="1"/>
  <c r="BD52" i="1"/>
  <c r="BE52" i="1"/>
  <c r="BF52" i="1"/>
  <c r="BG52" i="1"/>
  <c r="BH52" i="1"/>
  <c r="BI52" i="1"/>
  <c r="BJ52" i="1"/>
  <c r="C53" i="1"/>
  <c r="D53" i="1"/>
  <c r="E53" i="1"/>
  <c r="F53" i="1"/>
  <c r="G53" i="1"/>
  <c r="H53" i="1"/>
  <c r="I53" i="1"/>
  <c r="J53" i="1"/>
  <c r="K53" i="1"/>
  <c r="L53" i="1"/>
  <c r="M53" i="1"/>
  <c r="N53" i="1"/>
  <c r="O53" i="1"/>
  <c r="P53" i="1"/>
  <c r="Q53" i="1"/>
  <c r="R53" i="1"/>
  <c r="S53" i="1"/>
  <c r="T53" i="1"/>
  <c r="U53" i="1"/>
  <c r="V53" i="1"/>
  <c r="W53" i="1"/>
  <c r="X53" i="1"/>
  <c r="Y53" i="1"/>
  <c r="Z53" i="1"/>
  <c r="AA53" i="1"/>
  <c r="AB53" i="1"/>
  <c r="AC53" i="1"/>
  <c r="AD53" i="1"/>
  <c r="AE53" i="1"/>
  <c r="AF53" i="1"/>
  <c r="AG53" i="1"/>
  <c r="AH53" i="1"/>
  <c r="AI53" i="1"/>
  <c r="AJ53" i="1"/>
  <c r="AK53" i="1"/>
  <c r="AL53" i="1"/>
  <c r="AM53" i="1"/>
  <c r="AN53" i="1"/>
  <c r="AO53" i="1"/>
  <c r="AP53" i="1"/>
  <c r="AQ53" i="1"/>
  <c r="AR53" i="1"/>
  <c r="AS53" i="1"/>
  <c r="AT53" i="1"/>
  <c r="AU53" i="1"/>
  <c r="AV53" i="1"/>
  <c r="AW53" i="1"/>
  <c r="AX53" i="1"/>
  <c r="AY53" i="1"/>
  <c r="AZ53" i="1"/>
  <c r="BA53" i="1"/>
  <c r="BB53" i="1"/>
  <c r="BC53" i="1"/>
  <c r="BD53" i="1"/>
  <c r="BE53" i="1"/>
  <c r="BF53" i="1"/>
  <c r="BG53" i="1"/>
  <c r="BH53" i="1"/>
  <c r="BI53" i="1"/>
  <c r="BJ53" i="1"/>
  <c r="C54" i="1"/>
  <c r="D54" i="1"/>
  <c r="E54" i="1"/>
  <c r="F54" i="1"/>
  <c r="G54" i="1"/>
  <c r="H54" i="1"/>
  <c r="I54" i="1"/>
  <c r="J54" i="1"/>
  <c r="K54" i="1"/>
  <c r="L54" i="1"/>
  <c r="M54" i="1"/>
  <c r="N54" i="1"/>
  <c r="O54" i="1"/>
  <c r="P54" i="1"/>
  <c r="Q54" i="1"/>
  <c r="R54" i="1"/>
  <c r="S54" i="1"/>
  <c r="T54" i="1"/>
  <c r="U54" i="1"/>
  <c r="V54" i="1"/>
  <c r="W54" i="1"/>
  <c r="X54" i="1"/>
  <c r="Y54" i="1"/>
  <c r="Z54" i="1"/>
  <c r="AA54" i="1"/>
  <c r="AB54" i="1"/>
  <c r="AC54" i="1"/>
  <c r="AD54" i="1"/>
  <c r="AE54" i="1"/>
  <c r="AF54" i="1"/>
  <c r="AG54" i="1"/>
  <c r="AH54" i="1"/>
  <c r="AI54" i="1"/>
  <c r="AJ54" i="1"/>
  <c r="AK54" i="1"/>
  <c r="AL54" i="1"/>
  <c r="AM54" i="1"/>
  <c r="AN54" i="1"/>
  <c r="AO54" i="1"/>
  <c r="AP54" i="1"/>
  <c r="AQ54" i="1"/>
  <c r="AR54" i="1"/>
  <c r="AS54" i="1"/>
  <c r="AT54" i="1"/>
  <c r="AU54" i="1"/>
  <c r="AV54" i="1"/>
  <c r="AW54" i="1"/>
  <c r="AX54" i="1"/>
  <c r="AY54" i="1"/>
  <c r="AZ54" i="1"/>
  <c r="BA54" i="1"/>
  <c r="BB54" i="1"/>
  <c r="BC54" i="1"/>
  <c r="BD54" i="1"/>
  <c r="BE54" i="1"/>
  <c r="BF54" i="1"/>
  <c r="BG54" i="1"/>
  <c r="BH54" i="1"/>
  <c r="BI54" i="1"/>
  <c r="BJ54" i="1"/>
  <c r="C55" i="1"/>
  <c r="D55" i="1"/>
  <c r="E55" i="1"/>
  <c r="F55" i="1"/>
  <c r="G55" i="1"/>
  <c r="H55" i="1"/>
  <c r="I55" i="1"/>
  <c r="J55" i="1"/>
  <c r="K55" i="1"/>
  <c r="L55" i="1"/>
  <c r="M55" i="1"/>
  <c r="N55" i="1"/>
  <c r="O55" i="1"/>
  <c r="P55" i="1"/>
  <c r="Q55" i="1"/>
  <c r="R55" i="1"/>
  <c r="S55" i="1"/>
  <c r="T55" i="1"/>
  <c r="U55" i="1"/>
  <c r="V55" i="1"/>
  <c r="W55" i="1"/>
  <c r="X55" i="1"/>
  <c r="Y55" i="1"/>
  <c r="Z55" i="1"/>
  <c r="AA55" i="1"/>
  <c r="AB55" i="1"/>
  <c r="AC55" i="1"/>
  <c r="AD55" i="1"/>
  <c r="AE55" i="1"/>
  <c r="AF55" i="1"/>
  <c r="AG55" i="1"/>
  <c r="AH55" i="1"/>
  <c r="AI55" i="1"/>
  <c r="AJ55" i="1"/>
  <c r="AK55" i="1"/>
  <c r="AL55" i="1"/>
  <c r="AM55" i="1"/>
  <c r="AN55" i="1"/>
  <c r="AO55" i="1"/>
  <c r="AP55" i="1"/>
  <c r="AQ55" i="1"/>
  <c r="AR55" i="1"/>
  <c r="AS55" i="1"/>
  <c r="AT55" i="1"/>
  <c r="AU55" i="1"/>
  <c r="AV55" i="1"/>
  <c r="AW55" i="1"/>
  <c r="AX55" i="1"/>
  <c r="AY55" i="1"/>
  <c r="AZ55" i="1"/>
  <c r="BA55" i="1"/>
  <c r="BB55" i="1"/>
  <c r="BC55" i="1"/>
  <c r="BD55" i="1"/>
  <c r="BE55" i="1"/>
  <c r="BF55" i="1"/>
  <c r="BG55" i="1"/>
  <c r="BH55" i="1"/>
  <c r="BI55" i="1"/>
  <c r="BJ55" i="1"/>
  <c r="C56" i="1"/>
  <c r="D56" i="1"/>
  <c r="E56" i="1"/>
  <c r="F56" i="1"/>
  <c r="G56" i="1"/>
  <c r="H56" i="1"/>
  <c r="I56" i="1"/>
  <c r="J56" i="1"/>
  <c r="K56" i="1"/>
  <c r="L56" i="1"/>
  <c r="M56" i="1"/>
  <c r="N56" i="1"/>
  <c r="O56" i="1"/>
  <c r="P56" i="1"/>
  <c r="Q56" i="1"/>
  <c r="R56" i="1"/>
  <c r="S56" i="1"/>
  <c r="T56" i="1"/>
  <c r="U56" i="1"/>
  <c r="V56" i="1"/>
  <c r="W56" i="1"/>
  <c r="X56" i="1"/>
  <c r="Y56" i="1"/>
  <c r="Z56" i="1"/>
  <c r="AA56" i="1"/>
  <c r="AB56" i="1"/>
  <c r="AC56" i="1"/>
  <c r="AD56" i="1"/>
  <c r="AE56" i="1"/>
  <c r="AF56" i="1"/>
  <c r="AG56" i="1"/>
  <c r="AH56" i="1"/>
  <c r="AI56" i="1"/>
  <c r="AJ56" i="1"/>
  <c r="AK56" i="1"/>
  <c r="AL56" i="1"/>
  <c r="AM56" i="1"/>
  <c r="AN56" i="1"/>
  <c r="AO56" i="1"/>
  <c r="AP56" i="1"/>
  <c r="AQ56" i="1"/>
  <c r="AR56" i="1"/>
  <c r="AS56" i="1"/>
  <c r="AT56" i="1"/>
  <c r="AU56" i="1"/>
  <c r="AV56" i="1"/>
  <c r="AW56" i="1"/>
  <c r="AX56" i="1"/>
  <c r="AY56" i="1"/>
  <c r="AZ56" i="1"/>
  <c r="BA56" i="1"/>
  <c r="BB56" i="1"/>
  <c r="BC56" i="1"/>
  <c r="BD56" i="1"/>
  <c r="BE56" i="1"/>
  <c r="BF56" i="1"/>
  <c r="BG56" i="1"/>
  <c r="BH56" i="1"/>
  <c r="BI56" i="1"/>
  <c r="BJ56" i="1"/>
  <c r="C57" i="1"/>
  <c r="D57" i="1"/>
  <c r="E57" i="1"/>
  <c r="F57" i="1"/>
  <c r="G57" i="1"/>
  <c r="H57" i="1"/>
  <c r="I57" i="1"/>
  <c r="J57" i="1"/>
  <c r="K57" i="1"/>
  <c r="L57" i="1"/>
  <c r="M57" i="1"/>
  <c r="N57" i="1"/>
  <c r="O57" i="1"/>
  <c r="P57" i="1"/>
  <c r="Q57" i="1"/>
  <c r="R57" i="1"/>
  <c r="S57" i="1"/>
  <c r="T57" i="1"/>
  <c r="U57" i="1"/>
  <c r="V57" i="1"/>
  <c r="W57" i="1"/>
  <c r="X57" i="1"/>
  <c r="Y57" i="1"/>
  <c r="Z57" i="1"/>
  <c r="AA57" i="1"/>
  <c r="AB57" i="1"/>
  <c r="AC57" i="1"/>
  <c r="AD57" i="1"/>
  <c r="AE57" i="1"/>
  <c r="AF57" i="1"/>
  <c r="AG57" i="1"/>
  <c r="AH57" i="1"/>
  <c r="AI57" i="1"/>
  <c r="AJ57" i="1"/>
  <c r="AK57" i="1"/>
  <c r="AL57" i="1"/>
  <c r="AM57" i="1"/>
  <c r="AN57" i="1"/>
  <c r="AO57" i="1"/>
  <c r="AP57" i="1"/>
  <c r="AQ57" i="1"/>
  <c r="AR57" i="1"/>
  <c r="AS57" i="1"/>
  <c r="AT57" i="1"/>
  <c r="AU57" i="1"/>
  <c r="AV57" i="1"/>
  <c r="AW57" i="1"/>
  <c r="AX57" i="1"/>
  <c r="AY57" i="1"/>
  <c r="AZ57" i="1"/>
  <c r="BA57" i="1"/>
  <c r="BB57" i="1"/>
  <c r="BC57" i="1"/>
  <c r="BD57" i="1"/>
  <c r="BE57" i="1"/>
  <c r="BF57" i="1"/>
  <c r="BG57" i="1"/>
  <c r="BH57" i="1"/>
  <c r="BI57" i="1"/>
  <c r="BJ57" i="1"/>
  <c r="C58" i="1"/>
  <c r="D58" i="1"/>
  <c r="E58" i="1"/>
  <c r="F58" i="1"/>
  <c r="G58" i="1"/>
  <c r="H58" i="1"/>
  <c r="I58" i="1"/>
  <c r="J58" i="1"/>
  <c r="K58" i="1"/>
  <c r="L58" i="1"/>
  <c r="M58" i="1"/>
  <c r="N58" i="1"/>
  <c r="O58" i="1"/>
  <c r="P58" i="1"/>
  <c r="Q58" i="1"/>
  <c r="R58" i="1"/>
  <c r="S58" i="1"/>
  <c r="T58" i="1"/>
  <c r="U58" i="1"/>
  <c r="V58" i="1"/>
  <c r="W58" i="1"/>
  <c r="X58" i="1"/>
  <c r="Y58" i="1"/>
  <c r="Z58" i="1"/>
  <c r="AA58" i="1"/>
  <c r="AB58" i="1"/>
  <c r="AC58" i="1"/>
  <c r="AD58" i="1"/>
  <c r="AE58" i="1"/>
  <c r="AF58" i="1"/>
  <c r="AG58" i="1"/>
  <c r="AH58" i="1"/>
  <c r="AI58" i="1"/>
  <c r="AJ58" i="1"/>
  <c r="AK58" i="1"/>
  <c r="AL58" i="1"/>
  <c r="AM58" i="1"/>
  <c r="AN58" i="1"/>
  <c r="AO58" i="1"/>
  <c r="AP58" i="1"/>
  <c r="AQ58" i="1"/>
  <c r="AR58" i="1"/>
  <c r="AS58" i="1"/>
  <c r="AT58" i="1"/>
  <c r="AU58" i="1"/>
  <c r="AV58" i="1"/>
  <c r="AW58" i="1"/>
  <c r="AX58" i="1"/>
  <c r="AY58" i="1"/>
  <c r="AZ58" i="1"/>
  <c r="BA58" i="1"/>
  <c r="BB58" i="1"/>
  <c r="BC58" i="1"/>
  <c r="BD58" i="1"/>
  <c r="BE58" i="1"/>
  <c r="BF58" i="1"/>
  <c r="BG58" i="1"/>
  <c r="BH58" i="1"/>
  <c r="BI58" i="1"/>
  <c r="BJ58" i="1"/>
  <c r="C59" i="1"/>
  <c r="D59" i="1"/>
  <c r="E59" i="1"/>
  <c r="F59" i="1"/>
  <c r="G59" i="1"/>
  <c r="H59" i="1"/>
  <c r="I59" i="1"/>
  <c r="J59" i="1"/>
  <c r="K59" i="1"/>
  <c r="L59" i="1"/>
  <c r="M59" i="1"/>
  <c r="N59" i="1"/>
  <c r="O59" i="1"/>
  <c r="P59" i="1"/>
  <c r="Q59" i="1"/>
  <c r="R59" i="1"/>
  <c r="S59" i="1"/>
  <c r="T59" i="1"/>
  <c r="U59" i="1"/>
  <c r="V59" i="1"/>
  <c r="W59" i="1"/>
  <c r="X59" i="1"/>
  <c r="Y59" i="1"/>
  <c r="Z59" i="1"/>
  <c r="AA59" i="1"/>
  <c r="AB59" i="1"/>
  <c r="AC59" i="1"/>
  <c r="AD59" i="1"/>
  <c r="AE59" i="1"/>
  <c r="AF59" i="1"/>
  <c r="AG59" i="1"/>
  <c r="AH59" i="1"/>
  <c r="AI59" i="1"/>
  <c r="AJ59" i="1"/>
  <c r="AK59" i="1"/>
  <c r="AL59" i="1"/>
  <c r="AM59" i="1"/>
  <c r="AN59" i="1"/>
  <c r="AO59" i="1"/>
  <c r="AP59" i="1"/>
  <c r="AQ59" i="1"/>
  <c r="AR59" i="1"/>
  <c r="AS59" i="1"/>
  <c r="AT59" i="1"/>
  <c r="AU59" i="1"/>
  <c r="AV59" i="1"/>
  <c r="AW59" i="1"/>
  <c r="AX59" i="1"/>
  <c r="AY59" i="1"/>
  <c r="AZ59" i="1"/>
  <c r="BA59" i="1"/>
  <c r="BB59" i="1"/>
  <c r="BC59" i="1"/>
  <c r="BD59" i="1"/>
  <c r="BE59" i="1"/>
  <c r="BF59" i="1"/>
  <c r="BG59" i="1"/>
  <c r="BH59" i="1"/>
  <c r="BI59" i="1"/>
  <c r="BJ59" i="1"/>
  <c r="C60" i="1"/>
  <c r="D60" i="1"/>
  <c r="E60" i="1"/>
  <c r="F60" i="1"/>
  <c r="G60" i="1"/>
  <c r="H60" i="1"/>
  <c r="I60" i="1"/>
  <c r="J60" i="1"/>
  <c r="K60" i="1"/>
  <c r="L60" i="1"/>
  <c r="M60" i="1"/>
  <c r="N60" i="1"/>
  <c r="O60" i="1"/>
  <c r="P60" i="1"/>
  <c r="Q60" i="1"/>
  <c r="R60" i="1"/>
  <c r="S60" i="1"/>
  <c r="T60" i="1"/>
  <c r="U60" i="1"/>
  <c r="V60" i="1"/>
  <c r="W60" i="1"/>
  <c r="X60" i="1"/>
  <c r="Y60" i="1"/>
  <c r="Z60" i="1"/>
  <c r="AA60" i="1"/>
  <c r="AB60" i="1"/>
  <c r="AC60" i="1"/>
  <c r="AD60" i="1"/>
  <c r="AE60" i="1"/>
  <c r="AF60" i="1"/>
  <c r="AG60" i="1"/>
  <c r="AH60" i="1"/>
  <c r="AI60" i="1"/>
  <c r="AJ60" i="1"/>
  <c r="AK60" i="1"/>
  <c r="AL60" i="1"/>
  <c r="AM60" i="1"/>
  <c r="AN60" i="1"/>
  <c r="AO60" i="1"/>
  <c r="AP60" i="1"/>
  <c r="AQ60" i="1"/>
  <c r="AR60" i="1"/>
  <c r="AS60" i="1"/>
  <c r="AT60" i="1"/>
  <c r="AU60" i="1"/>
  <c r="AV60" i="1"/>
  <c r="AW60" i="1"/>
  <c r="AX60" i="1"/>
  <c r="AY60" i="1"/>
  <c r="AZ60" i="1"/>
  <c r="BA60" i="1"/>
  <c r="BB60" i="1"/>
  <c r="BC60" i="1"/>
  <c r="BD60" i="1"/>
  <c r="BE60" i="1"/>
  <c r="BF60" i="1"/>
  <c r="BG60" i="1"/>
  <c r="BH60" i="1"/>
  <c r="BI60" i="1"/>
  <c r="BJ60" i="1"/>
  <c r="C61" i="1"/>
  <c r="D61" i="1"/>
  <c r="E61" i="1"/>
  <c r="F61" i="1"/>
  <c r="G61" i="1"/>
  <c r="H61" i="1"/>
  <c r="I61" i="1"/>
  <c r="J61" i="1"/>
  <c r="K61" i="1"/>
  <c r="L61" i="1"/>
  <c r="M61" i="1"/>
  <c r="N61" i="1"/>
  <c r="O61" i="1"/>
  <c r="P61" i="1"/>
  <c r="Q61" i="1"/>
  <c r="R61" i="1"/>
  <c r="S61" i="1"/>
  <c r="T61" i="1"/>
  <c r="U61" i="1"/>
  <c r="V61" i="1"/>
  <c r="W61" i="1"/>
  <c r="X61" i="1"/>
  <c r="Y61" i="1"/>
  <c r="Z61" i="1"/>
  <c r="AA61" i="1"/>
  <c r="AB61" i="1"/>
  <c r="AC61" i="1"/>
  <c r="AD61" i="1"/>
  <c r="AE61" i="1"/>
  <c r="AF61" i="1"/>
  <c r="AG61" i="1"/>
  <c r="AH61" i="1"/>
  <c r="AI61" i="1"/>
  <c r="AJ61" i="1"/>
  <c r="AK61" i="1"/>
  <c r="AL61" i="1"/>
  <c r="AM61" i="1"/>
  <c r="AN61" i="1"/>
  <c r="AO61" i="1"/>
  <c r="AP61" i="1"/>
  <c r="AQ61" i="1"/>
  <c r="AR61" i="1"/>
  <c r="AS61" i="1"/>
  <c r="AT61" i="1"/>
  <c r="AU61" i="1"/>
  <c r="AV61" i="1"/>
  <c r="AW61" i="1"/>
  <c r="AX61" i="1"/>
  <c r="AY61" i="1"/>
  <c r="AZ61" i="1"/>
  <c r="BA61" i="1"/>
  <c r="BB61" i="1"/>
  <c r="BC61" i="1"/>
  <c r="BD61" i="1"/>
  <c r="BE61" i="1"/>
  <c r="BF61" i="1"/>
  <c r="BG61" i="1"/>
  <c r="BH61" i="1"/>
  <c r="BI61" i="1"/>
  <c r="BJ61" i="1"/>
  <c r="C62" i="1"/>
  <c r="D62" i="1"/>
  <c r="E62" i="1"/>
  <c r="F62" i="1"/>
  <c r="G62" i="1"/>
  <c r="H62" i="1"/>
  <c r="I62" i="1"/>
  <c r="J62" i="1"/>
  <c r="K62" i="1"/>
  <c r="L62" i="1"/>
  <c r="M62" i="1"/>
  <c r="N62" i="1"/>
  <c r="O62" i="1"/>
  <c r="P62" i="1"/>
  <c r="Q62" i="1"/>
  <c r="R62" i="1"/>
  <c r="S62" i="1"/>
  <c r="T62" i="1"/>
  <c r="U62" i="1"/>
  <c r="V62" i="1"/>
  <c r="W62" i="1"/>
  <c r="X62" i="1"/>
  <c r="Y62" i="1"/>
  <c r="Z62" i="1"/>
  <c r="AA62" i="1"/>
  <c r="AB62" i="1"/>
  <c r="AC62" i="1"/>
  <c r="AD62" i="1"/>
  <c r="AE62" i="1"/>
  <c r="AF62" i="1"/>
  <c r="AG62" i="1"/>
  <c r="AH62" i="1"/>
  <c r="AI62" i="1"/>
  <c r="AJ62" i="1"/>
  <c r="AK62" i="1"/>
  <c r="AL62" i="1"/>
  <c r="AM62" i="1"/>
  <c r="AN62" i="1"/>
  <c r="AO62" i="1"/>
  <c r="AP62" i="1"/>
  <c r="AQ62" i="1"/>
  <c r="AR62" i="1"/>
  <c r="AS62" i="1"/>
  <c r="AT62" i="1"/>
  <c r="AU62" i="1"/>
  <c r="AV62" i="1"/>
  <c r="AW62" i="1"/>
  <c r="AX62" i="1"/>
  <c r="AY62" i="1"/>
  <c r="AZ62" i="1"/>
  <c r="BA62" i="1"/>
  <c r="BB62" i="1"/>
  <c r="BC62" i="1"/>
  <c r="BD62" i="1"/>
  <c r="BE62" i="1"/>
  <c r="BF62" i="1"/>
  <c r="BG62" i="1"/>
  <c r="BH62" i="1"/>
  <c r="BI62" i="1"/>
  <c r="BJ62" i="1"/>
  <c r="C63" i="1"/>
  <c r="D63" i="1"/>
  <c r="E63" i="1"/>
  <c r="F63" i="1"/>
  <c r="G63" i="1"/>
  <c r="H63" i="1"/>
  <c r="I63" i="1"/>
  <c r="J63" i="1"/>
  <c r="K63" i="1"/>
  <c r="L63" i="1"/>
  <c r="M63" i="1"/>
  <c r="N63" i="1"/>
  <c r="O63" i="1"/>
  <c r="P63" i="1"/>
  <c r="Q63" i="1"/>
  <c r="R63" i="1"/>
  <c r="S63" i="1"/>
  <c r="T63" i="1"/>
  <c r="U63" i="1"/>
  <c r="V63" i="1"/>
  <c r="W63" i="1"/>
  <c r="X63" i="1"/>
  <c r="Y63" i="1"/>
  <c r="Z63" i="1"/>
  <c r="AA63" i="1"/>
  <c r="AB63" i="1"/>
  <c r="AC63" i="1"/>
  <c r="AD63" i="1"/>
  <c r="AE63" i="1"/>
  <c r="AF63" i="1"/>
  <c r="AG63" i="1"/>
  <c r="AH63" i="1"/>
  <c r="AI63" i="1"/>
  <c r="AJ63" i="1"/>
  <c r="AK63" i="1"/>
  <c r="AL63" i="1"/>
  <c r="AM63" i="1"/>
  <c r="AN63" i="1"/>
  <c r="AO63" i="1"/>
  <c r="AP63" i="1"/>
  <c r="AQ63" i="1"/>
  <c r="AR63" i="1"/>
  <c r="AS63" i="1"/>
  <c r="AT63" i="1"/>
  <c r="AU63" i="1"/>
  <c r="AV63" i="1"/>
  <c r="AW63" i="1"/>
  <c r="AX63" i="1"/>
  <c r="AY63" i="1"/>
  <c r="AZ63" i="1"/>
  <c r="BA63" i="1"/>
  <c r="BB63" i="1"/>
  <c r="BC63" i="1"/>
  <c r="BD63" i="1"/>
  <c r="BE63" i="1"/>
  <c r="BF63" i="1"/>
  <c r="BG63" i="1"/>
  <c r="BH63" i="1"/>
  <c r="BI63" i="1"/>
  <c r="BJ63" i="1"/>
  <c r="C64" i="1"/>
  <c r="D64" i="1"/>
  <c r="E64" i="1"/>
  <c r="F64" i="1"/>
  <c r="G64" i="1"/>
  <c r="H64" i="1"/>
  <c r="I64" i="1"/>
  <c r="J64" i="1"/>
  <c r="K64" i="1"/>
  <c r="L64" i="1"/>
  <c r="M64" i="1"/>
  <c r="N64" i="1"/>
  <c r="O64" i="1"/>
  <c r="P64" i="1"/>
  <c r="Q64" i="1"/>
  <c r="R64" i="1"/>
  <c r="S64" i="1"/>
  <c r="T64" i="1"/>
  <c r="U64" i="1"/>
  <c r="V64" i="1"/>
  <c r="W64" i="1"/>
  <c r="X64" i="1"/>
  <c r="Y64" i="1"/>
  <c r="Z64" i="1"/>
  <c r="AA64" i="1"/>
  <c r="AB64" i="1"/>
  <c r="AC64" i="1"/>
  <c r="AD64" i="1"/>
  <c r="AE64" i="1"/>
  <c r="AF64" i="1"/>
  <c r="AG64" i="1"/>
  <c r="AH64" i="1"/>
  <c r="AI64" i="1"/>
  <c r="AJ64" i="1"/>
  <c r="AK64" i="1"/>
  <c r="AL64" i="1"/>
  <c r="AM64" i="1"/>
  <c r="AN64" i="1"/>
  <c r="AO64" i="1"/>
  <c r="AP64" i="1"/>
  <c r="AQ64" i="1"/>
  <c r="AR64" i="1"/>
  <c r="AS64" i="1"/>
  <c r="AT64" i="1"/>
  <c r="AU64" i="1"/>
  <c r="AV64" i="1"/>
  <c r="AW64" i="1"/>
  <c r="AX64" i="1"/>
  <c r="AY64" i="1"/>
  <c r="AZ64" i="1"/>
  <c r="BA64" i="1"/>
  <c r="BB64" i="1"/>
  <c r="BC64" i="1"/>
  <c r="BD64" i="1"/>
  <c r="BE64" i="1"/>
  <c r="BF64" i="1"/>
  <c r="BG64" i="1"/>
  <c r="BH64" i="1"/>
  <c r="BI64" i="1"/>
  <c r="BJ64" i="1"/>
</calcChain>
</file>

<file path=xl/sharedStrings.xml><?xml version="1.0" encoding="utf-8"?>
<sst xmlns="http://schemas.openxmlformats.org/spreadsheetml/2006/main" count="1492" uniqueCount="52">
  <si>
    <t>Square-body scalar transport</t>
  </si>
  <si>
    <t>Excel replica of the supplied CFDbyHand example. Prescribed horizontal velocity; first-order upwind transport.</t>
  </si>
  <si>
    <t>Editable inputs</t>
  </si>
  <si>
    <t>Grid and coefficients</t>
  </si>
  <si>
    <t>Using the workbook</t>
  </si>
  <si>
    <t>Domain length</t>
  </si>
  <si>
    <t>m</t>
  </si>
  <si>
    <t>x nodes</t>
  </si>
  <si>
    <t>Change amber inputs, then press F9. Excel iterative calculation is enabled for this workbook: 10,000 iterations, maximum change 1E-10.</t>
  </si>
  <si>
    <t>Domain height</t>
  </si>
  <si>
    <t>y nodes</t>
  </si>
  <si>
    <t>Horizontal velocity</t>
  </si>
  <si>
    <t>m/s</t>
  </si>
  <si>
    <t>dx (m)</t>
  </si>
  <si>
    <t>Density</t>
  </si>
  <si>
    <t>kg/m^3</t>
  </si>
  <si>
    <t>dy (m)</t>
  </si>
  <si>
    <t>The square holds the scalar at its specified value. Velocity remains prescribed across the domain. This model does not calculate pressure, drag or recirculation.</t>
  </si>
  <si>
    <t>Transport coefficient</t>
  </si>
  <si>
    <t>kg/(m s)</t>
  </si>
  <si>
    <t>D east/west</t>
  </si>
  <si>
    <t>Inlet scalar</t>
  </si>
  <si>
    <t>scalar units</t>
  </si>
  <si>
    <t>D north/south</t>
  </si>
  <si>
    <t>Square scalar</t>
  </si>
  <si>
    <t>F east/west</t>
  </si>
  <si>
    <t>Blue indicates lower scalar values; red indicates higher values. The white square is the prescribed-scalar region. Field contains the editable equations and numerical values.</t>
  </si>
  <si>
    <t>Square left x</t>
  </si>
  <si>
    <t>West weight</t>
  </si>
  <si>
    <t>Square bottom y</t>
  </si>
  <si>
    <t>East weight</t>
  </si>
  <si>
    <t>Square side</t>
  </si>
  <si>
    <t>North weight</t>
  </si>
  <si>
    <t>Boundary nodes: left inlet scalar; right zero x-gradient; top and bottom zero y-gradient. Square geometry snaps to grid nodes. Keep it strictly inside the domain.</t>
  </si>
  <si>
    <t>Square enabled</t>
  </si>
  <si>
    <t>1=yes; 0=no</t>
  </si>
  <si>
    <t>South weight</t>
  </si>
  <si>
    <t>Amber cells are editable. Grid size is fixed at 61 x 41.</t>
  </si>
  <si>
    <t>Total weight</t>
  </si>
  <si>
    <t>Input validity</t>
  </si>
  <si>
    <t>1 valid; 0 invalid</t>
  </si>
  <si>
    <t>Cell Peclet number</t>
  </si>
  <si>
    <t>Top symmetry: zero normal scalar gradient</t>
  </si>
  <si>
    <t>Bottom symmetry: zero normal scalar gradient. x increases left to right; y increases upward.</t>
  </si>
  <si>
    <t>Method: rho u d(phi)/dx = Gamma [d2(phi)/dx2 + d2(phi)/dy2]. Positive-x first-order upwind advection and centered diffusion on a uniform nodal grid.</t>
  </si>
  <si>
    <t>Source: user-supplied CFDbyHand screenshots. Visible rho, u, Gamma and spacing are reproduced. Domain size and square geometry are reconstruction assumptions.</t>
  </si>
  <si>
    <t>Reference: https://www.ctcms.nist.gov/~wd15/fipy/examples/convection/generated/examples.convection.exponential1D.mesh1D.html</t>
  </si>
  <si>
    <t>Numerical field and cell equations</t>
  </si>
  <si>
    <t>Click a field cell to inspect its upwind stencil. Intentional circular references are solved by Excel iteration.</t>
  </si>
  <si>
    <t>Residual = absolute difference between a cell and its normalized discrete equation.</t>
  </si>
  <si>
    <t>Maximum residual</t>
  </si>
  <si>
    <t>Target: less than 1E-7 after recalculation. This checks the discrete equations, not physical validation.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</si>
</sst>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"/>
    <numFmt numFmtId="165" formatCode=";;;"/>
    <numFmt numFmtId="166" formatCode="0.0"/>
    <numFmt numFmtId="167" formatCode="0.000"/>
    <numFmt numFmtId="168" formatCode="0.0E+00"/>
  </numFmts>
  <fonts count="7">
    <font>
      <sz val="11"/>
      <name val="Carlito"/>
    </font>
    <font>
      <sz val="10"/>
      <color rgb="FF243746"/>
      <name val="Arial"/>
    </font>
    <font>
      <b/>
      <sz val="16"/>
      <color rgb="FF233F59"/>
      <name val="Arial"/>
    </font>
    <font>
      <b/>
      <sz val="10"/>
      <color rgb="FFFFFFFF"/>
      <name val="Arial"/>
    </font>
    <font>
      <sz val="10"/>
      <color rgb="FF15497B"/>
      <name val="Arial"/>
    </font>
    <font>
      <b/>
      <sz val="10"/>
      <color rgb="FF243746"/>
      <name val="Arial"/>
    </font>
    <font>
      <b/>
      <sz val="14"/>
      <color rgb="FF233F59"/>
      <name val="Arial"/>
    </font>
  </fonts>
  <fills count="5">
    <fill>
      <patternFill patternType="none"/>
    </fill>
    <fill>
      <patternFill patternType="gray125"/>
    </fill>
    <fill>
      <patternFill patternType="solid">
        <fgColor rgb="FF233F59"/>
      </patternFill>
    </fill>
    <fill>
      <patternFill patternType="solid">
        <fgColor rgb="FFFFF2CC"/>
      </patternFill>
    </fill>
    <fill>
      <patternFill patternType="solid">
        <fgColor rgb="FFEDF2F6"/>
      </patternFill>
    </fill>
  </fills>
  <borders count="10">
    <border>
      <left/>
      <right/>
      <top/>
      <bottom/>
      <diagonal/>
    </border>
    <border>
      <left/>
      <right/>
      <top/>
      <bottom style="thin">
        <color rgb="FF8498A8"/>
      </bottom>
      <diagonal/>
    </border>
    <border>
      <left style="medium">
        <color rgb="FF243746"/>
      </left>
      <right/>
      <top style="medium">
        <color rgb="FF243746"/>
      </top>
      <bottom/>
      <diagonal/>
    </border>
    <border>
      <left/>
      <right/>
      <top style="medium">
        <color rgb="FF243746"/>
      </top>
      <bottom/>
      <diagonal/>
    </border>
    <border>
      <left/>
      <right style="medium">
        <color rgb="FF243746"/>
      </right>
      <top style="medium">
        <color rgb="FF243746"/>
      </top>
      <bottom/>
      <diagonal/>
    </border>
    <border>
      <left style="medium">
        <color rgb="FF243746"/>
      </left>
      <right/>
      <top/>
      <bottom/>
      <diagonal/>
    </border>
    <border>
      <left/>
      <right style="medium">
        <color rgb="FF243746"/>
      </right>
      <top/>
      <bottom/>
      <diagonal/>
    </border>
    <border>
      <left style="medium">
        <color rgb="FF243746"/>
      </left>
      <right/>
      <top/>
      <bottom style="medium">
        <color rgb="FF243746"/>
      </bottom>
      <diagonal/>
    </border>
    <border>
      <left/>
      <right/>
      <top/>
      <bottom style="medium">
        <color rgb="FF243746"/>
      </bottom>
      <diagonal/>
    </border>
    <border>
      <left/>
      <right style="medium">
        <color rgb="FF243746"/>
      </right>
      <top/>
      <bottom style="medium">
        <color rgb="FF243746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165" fontId="1" fillId="0" borderId="0" xfId="0" applyNumberFormat="1" applyFont="1"/>
    <xf numFmtId="165" fontId="1" fillId="0" borderId="2" xfId="0" applyNumberFormat="1" applyFont="1" applyBorder="1"/>
    <xf numFmtId="165" fontId="1" fillId="0" borderId="3" xfId="0" applyNumberFormat="1" applyFont="1" applyBorder="1"/>
    <xf numFmtId="165" fontId="1" fillId="0" borderId="4" xfId="0" applyNumberFormat="1" applyFont="1" applyBorder="1"/>
    <xf numFmtId="165" fontId="1" fillId="0" borderId="5" xfId="0" applyNumberFormat="1" applyFont="1" applyBorder="1"/>
    <xf numFmtId="165" fontId="1" fillId="0" borderId="6" xfId="0" applyNumberFormat="1" applyFont="1" applyBorder="1"/>
    <xf numFmtId="165" fontId="1" fillId="0" borderId="7" xfId="0" applyNumberFormat="1" applyFont="1" applyBorder="1"/>
    <xf numFmtId="165" fontId="1" fillId="0" borderId="8" xfId="0" applyNumberFormat="1" applyFont="1" applyBorder="1"/>
    <xf numFmtId="165" fontId="1" fillId="0" borderId="9" xfId="0" applyNumberFormat="1" applyFont="1" applyBorder="1"/>
    <xf numFmtId="166" fontId="1" fillId="0" borderId="0" xfId="0" applyNumberFormat="1" applyFont="1"/>
    <xf numFmtId="167" fontId="1" fillId="0" borderId="0" xfId="0" applyNumberFormat="1" applyFont="1"/>
    <xf numFmtId="2" fontId="3" fillId="2" borderId="0" xfId="0" applyNumberFormat="1" applyFont="1" applyFill="1"/>
    <xf numFmtId="2" fontId="5" fillId="4" borderId="0" xfId="0" applyNumberFormat="1" applyFont="1" applyFill="1"/>
    <xf numFmtId="168" fontId="1" fillId="0" borderId="0" xfId="0" applyNumberFormat="1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166" fontId="1" fillId="0" borderId="0" xfId="0" applyNumberFormat="1" applyFont="1" applyAlignment="1">
      <alignment horizontal="left"/>
    </xf>
    <xf numFmtId="0" fontId="1" fillId="0" borderId="0" xfId="0" applyFont="1" applyAlignment="1">
      <alignment vertical="center"/>
    </xf>
    <xf numFmtId="1" fontId="1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164" fontId="1" fillId="4" borderId="0" xfId="0" applyNumberFormat="1" applyFont="1" applyFill="1" applyAlignment="1">
      <alignment vertical="center"/>
    </xf>
    <xf numFmtId="1" fontId="1" fillId="4" borderId="0" xfId="0" applyNumberFormat="1" applyFont="1" applyFill="1" applyAlignment="1">
      <alignment vertical="center"/>
    </xf>
    <xf numFmtId="2" fontId="4" fillId="3" borderId="0" xfId="0" applyNumberFormat="1" applyFont="1" applyFill="1" applyAlignment="1">
      <alignment vertical="center"/>
    </xf>
    <xf numFmtId="1" fontId="4" fillId="3" borderId="0" xfId="0" applyNumberFormat="1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2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11" fontId="1" fillId="0" borderId="0" xfId="0" applyNumberFormat="1" applyFont="1"/>
  </cellXfs>
  <cellStyles count="1">
    <cellStyle name="Normal" xfId="0" builtinId="0"/>
  </cellStyles>
  <dxfs count="3">
    <dxf>
      <font>
        <color rgb="FF243746"/>
      </font>
      <fill>
        <patternFill patternType="solid">
          <bgColor rgb="FFE2E2E2"/>
        </patternFill>
      </fill>
    </dxf>
    <dxf>
      <font>
        <b/>
        <color rgb="FF9C0006"/>
      </font>
      <fill>
        <patternFill patternType="solid">
          <bgColor rgb="FFFCE4D6"/>
        </patternFill>
      </fill>
    </dxf>
    <dxf>
      <fill>
        <patternFill patternType="solid">
          <bgColor rgb="FFFFFF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33F59"/>
  </sheetPr>
  <dimension ref="A1:BK96"/>
  <sheetViews>
    <sheetView showGridLines="0" tabSelected="1" zoomScale="85" zoomScaleNormal="85" workbookViewId="0">
      <selection activeCell="B2" sqref="B2:BK3"/>
    </sheetView>
  </sheetViews>
  <sheetFormatPr defaultRowHeight="14.25"/>
  <cols>
    <col min="1" max="1" width="5.25" customWidth="1"/>
    <col min="2" max="63" width="2" customWidth="1"/>
  </cols>
  <sheetData>
    <row r="1" spans="1:63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</row>
    <row r="2" spans="1:63" ht="15" customHeight="1">
      <c r="A2" s="1"/>
      <c r="B2" s="27" t="s">
        <v>0</v>
      </c>
      <c r="C2" s="27" t="s">
        <v>0</v>
      </c>
      <c r="D2" s="27" t="s">
        <v>0</v>
      </c>
      <c r="E2" s="27" t="s">
        <v>0</v>
      </c>
      <c r="F2" s="27" t="s">
        <v>0</v>
      </c>
      <c r="G2" s="27" t="s">
        <v>0</v>
      </c>
      <c r="H2" s="27" t="s">
        <v>0</v>
      </c>
      <c r="I2" s="27" t="s">
        <v>0</v>
      </c>
      <c r="J2" s="27" t="s">
        <v>0</v>
      </c>
      <c r="K2" s="27" t="s">
        <v>0</v>
      </c>
      <c r="L2" s="27" t="s">
        <v>0</v>
      </c>
      <c r="M2" s="27" t="s">
        <v>0</v>
      </c>
      <c r="N2" s="27" t="s">
        <v>0</v>
      </c>
      <c r="O2" s="27" t="s">
        <v>0</v>
      </c>
      <c r="P2" s="27" t="s">
        <v>0</v>
      </c>
      <c r="Q2" s="27" t="s">
        <v>0</v>
      </c>
      <c r="R2" s="27" t="s">
        <v>0</v>
      </c>
      <c r="S2" s="27" t="s">
        <v>0</v>
      </c>
      <c r="T2" s="27" t="s">
        <v>0</v>
      </c>
      <c r="U2" s="27" t="s">
        <v>0</v>
      </c>
      <c r="V2" s="27" t="s">
        <v>0</v>
      </c>
      <c r="W2" s="27" t="s">
        <v>0</v>
      </c>
      <c r="X2" s="27" t="s">
        <v>0</v>
      </c>
      <c r="Y2" s="27" t="s">
        <v>0</v>
      </c>
      <c r="Z2" s="27" t="s">
        <v>0</v>
      </c>
      <c r="AA2" s="27" t="s">
        <v>0</v>
      </c>
      <c r="AB2" s="27" t="s">
        <v>0</v>
      </c>
      <c r="AC2" s="27" t="s">
        <v>0</v>
      </c>
      <c r="AD2" s="27" t="s">
        <v>0</v>
      </c>
      <c r="AE2" s="27" t="s">
        <v>0</v>
      </c>
      <c r="AF2" s="27" t="s">
        <v>0</v>
      </c>
      <c r="AG2" s="27" t="s">
        <v>0</v>
      </c>
      <c r="AH2" s="27" t="s">
        <v>0</v>
      </c>
      <c r="AI2" s="27" t="s">
        <v>0</v>
      </c>
      <c r="AJ2" s="27" t="s">
        <v>0</v>
      </c>
      <c r="AK2" s="27" t="s">
        <v>0</v>
      </c>
      <c r="AL2" s="27" t="s">
        <v>0</v>
      </c>
      <c r="AM2" s="27" t="s">
        <v>0</v>
      </c>
      <c r="AN2" s="27" t="s">
        <v>0</v>
      </c>
      <c r="AO2" s="27" t="s">
        <v>0</v>
      </c>
      <c r="AP2" s="27" t="s">
        <v>0</v>
      </c>
      <c r="AQ2" s="27" t="s">
        <v>0</v>
      </c>
      <c r="AR2" s="27" t="s">
        <v>0</v>
      </c>
      <c r="AS2" s="27" t="s">
        <v>0</v>
      </c>
      <c r="AT2" s="27" t="s">
        <v>0</v>
      </c>
      <c r="AU2" s="27" t="s">
        <v>0</v>
      </c>
      <c r="AV2" s="27" t="s">
        <v>0</v>
      </c>
      <c r="AW2" s="27" t="s">
        <v>0</v>
      </c>
      <c r="AX2" s="27" t="s">
        <v>0</v>
      </c>
      <c r="AY2" s="27" t="s">
        <v>0</v>
      </c>
      <c r="AZ2" s="27" t="s">
        <v>0</v>
      </c>
      <c r="BA2" s="27" t="s">
        <v>0</v>
      </c>
      <c r="BB2" s="27" t="s">
        <v>0</v>
      </c>
      <c r="BC2" s="27" t="s">
        <v>0</v>
      </c>
      <c r="BD2" s="27" t="s">
        <v>0</v>
      </c>
      <c r="BE2" s="27" t="s">
        <v>0</v>
      </c>
      <c r="BF2" s="27" t="s">
        <v>0</v>
      </c>
      <c r="BG2" s="27" t="s">
        <v>0</v>
      </c>
      <c r="BH2" s="27" t="s">
        <v>0</v>
      </c>
      <c r="BI2" s="27" t="s">
        <v>0</v>
      </c>
      <c r="BJ2" s="27" t="s">
        <v>0</v>
      </c>
      <c r="BK2" s="27" t="s">
        <v>0</v>
      </c>
    </row>
    <row r="3" spans="1:63" ht="15" customHeight="1">
      <c r="A3" s="1"/>
      <c r="B3" s="28" t="s">
        <v>0</v>
      </c>
      <c r="C3" s="28" t="s">
        <v>0</v>
      </c>
      <c r="D3" s="28" t="s">
        <v>0</v>
      </c>
      <c r="E3" s="28" t="s">
        <v>0</v>
      </c>
      <c r="F3" s="28" t="s">
        <v>0</v>
      </c>
      <c r="G3" s="28" t="s">
        <v>0</v>
      </c>
      <c r="H3" s="28" t="s">
        <v>0</v>
      </c>
      <c r="I3" s="28" t="s">
        <v>0</v>
      </c>
      <c r="J3" s="28" t="s">
        <v>0</v>
      </c>
      <c r="K3" s="28" t="s">
        <v>0</v>
      </c>
      <c r="L3" s="28" t="s">
        <v>0</v>
      </c>
      <c r="M3" s="28" t="s">
        <v>0</v>
      </c>
      <c r="N3" s="28" t="s">
        <v>0</v>
      </c>
      <c r="O3" s="28" t="s">
        <v>0</v>
      </c>
      <c r="P3" s="28" t="s">
        <v>0</v>
      </c>
      <c r="Q3" s="28" t="s">
        <v>0</v>
      </c>
      <c r="R3" s="28" t="s">
        <v>0</v>
      </c>
      <c r="S3" s="28" t="s">
        <v>0</v>
      </c>
      <c r="T3" s="28" t="s">
        <v>0</v>
      </c>
      <c r="U3" s="28" t="s">
        <v>0</v>
      </c>
      <c r="V3" s="28" t="s">
        <v>0</v>
      </c>
      <c r="W3" s="28" t="s">
        <v>0</v>
      </c>
      <c r="X3" s="28" t="s">
        <v>0</v>
      </c>
      <c r="Y3" s="28" t="s">
        <v>0</v>
      </c>
      <c r="Z3" s="28" t="s">
        <v>0</v>
      </c>
      <c r="AA3" s="28" t="s">
        <v>0</v>
      </c>
      <c r="AB3" s="28" t="s">
        <v>0</v>
      </c>
      <c r="AC3" s="28" t="s">
        <v>0</v>
      </c>
      <c r="AD3" s="28" t="s">
        <v>0</v>
      </c>
      <c r="AE3" s="28" t="s">
        <v>0</v>
      </c>
      <c r="AF3" s="28" t="s">
        <v>0</v>
      </c>
      <c r="AG3" s="28" t="s">
        <v>0</v>
      </c>
      <c r="AH3" s="28" t="s">
        <v>0</v>
      </c>
      <c r="AI3" s="28" t="s">
        <v>0</v>
      </c>
      <c r="AJ3" s="28" t="s">
        <v>0</v>
      </c>
      <c r="AK3" s="28" t="s">
        <v>0</v>
      </c>
      <c r="AL3" s="28" t="s">
        <v>0</v>
      </c>
      <c r="AM3" s="28" t="s">
        <v>0</v>
      </c>
      <c r="AN3" s="28" t="s">
        <v>0</v>
      </c>
      <c r="AO3" s="28" t="s">
        <v>0</v>
      </c>
      <c r="AP3" s="28" t="s">
        <v>0</v>
      </c>
      <c r="AQ3" s="28" t="s">
        <v>0</v>
      </c>
      <c r="AR3" s="28" t="s">
        <v>0</v>
      </c>
      <c r="AS3" s="28" t="s">
        <v>0</v>
      </c>
      <c r="AT3" s="28" t="s">
        <v>0</v>
      </c>
      <c r="AU3" s="28" t="s">
        <v>0</v>
      </c>
      <c r="AV3" s="28" t="s">
        <v>0</v>
      </c>
      <c r="AW3" s="28" t="s">
        <v>0</v>
      </c>
      <c r="AX3" s="28" t="s">
        <v>0</v>
      </c>
      <c r="AY3" s="28" t="s">
        <v>0</v>
      </c>
      <c r="AZ3" s="28" t="s">
        <v>0</v>
      </c>
      <c r="BA3" s="28" t="s">
        <v>0</v>
      </c>
      <c r="BB3" s="28" t="s">
        <v>0</v>
      </c>
      <c r="BC3" s="28" t="s">
        <v>0</v>
      </c>
      <c r="BD3" s="28" t="s">
        <v>0</v>
      </c>
      <c r="BE3" s="28" t="s">
        <v>0</v>
      </c>
      <c r="BF3" s="28" t="s">
        <v>0</v>
      </c>
      <c r="BG3" s="28" t="s">
        <v>0</v>
      </c>
      <c r="BH3" s="28" t="s">
        <v>0</v>
      </c>
      <c r="BI3" s="28" t="s">
        <v>0</v>
      </c>
      <c r="BJ3" s="28" t="s">
        <v>0</v>
      </c>
      <c r="BK3" s="28" t="s">
        <v>0</v>
      </c>
    </row>
    <row r="4" spans="1:63" ht="15" customHeight="1">
      <c r="A4" s="1"/>
      <c r="B4" s="20" t="s">
        <v>1</v>
      </c>
      <c r="C4" s="20" t="s">
        <v>1</v>
      </c>
      <c r="D4" s="20" t="s">
        <v>1</v>
      </c>
      <c r="E4" s="20" t="s">
        <v>1</v>
      </c>
      <c r="F4" s="20" t="s">
        <v>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  <c r="Y4" s="20" t="s">
        <v>1</v>
      </c>
      <c r="Z4" s="20" t="s">
        <v>1</v>
      </c>
      <c r="AA4" s="20" t="s">
        <v>1</v>
      </c>
      <c r="AB4" s="20" t="s">
        <v>1</v>
      </c>
      <c r="AC4" s="20" t="s">
        <v>1</v>
      </c>
      <c r="AD4" s="20" t="s">
        <v>1</v>
      </c>
      <c r="AE4" s="20" t="s">
        <v>1</v>
      </c>
      <c r="AF4" s="20" t="s">
        <v>1</v>
      </c>
      <c r="AG4" s="20" t="s">
        <v>1</v>
      </c>
      <c r="AH4" s="20" t="s">
        <v>1</v>
      </c>
      <c r="AI4" s="20" t="s">
        <v>1</v>
      </c>
      <c r="AJ4" s="20" t="s">
        <v>1</v>
      </c>
      <c r="AK4" s="20" t="s">
        <v>1</v>
      </c>
      <c r="AL4" s="20" t="s">
        <v>1</v>
      </c>
      <c r="AM4" s="20" t="s">
        <v>1</v>
      </c>
      <c r="AN4" s="20" t="s">
        <v>1</v>
      </c>
      <c r="AO4" s="20" t="s">
        <v>1</v>
      </c>
      <c r="AP4" s="20" t="s">
        <v>1</v>
      </c>
      <c r="AQ4" s="20" t="s">
        <v>1</v>
      </c>
      <c r="AR4" s="20" t="s">
        <v>1</v>
      </c>
      <c r="AS4" s="20" t="s">
        <v>1</v>
      </c>
      <c r="AT4" s="20" t="s">
        <v>1</v>
      </c>
      <c r="AU4" s="20" t="s">
        <v>1</v>
      </c>
      <c r="AV4" s="20" t="s">
        <v>1</v>
      </c>
      <c r="AW4" s="20" t="s">
        <v>1</v>
      </c>
      <c r="AX4" s="20" t="s">
        <v>1</v>
      </c>
      <c r="AY4" s="20" t="s">
        <v>1</v>
      </c>
      <c r="AZ4" s="20" t="s">
        <v>1</v>
      </c>
      <c r="BA4" s="20" t="s">
        <v>1</v>
      </c>
      <c r="BB4" s="20" t="s">
        <v>1</v>
      </c>
      <c r="BC4" s="20" t="s">
        <v>1</v>
      </c>
      <c r="BD4" s="20" t="s">
        <v>1</v>
      </c>
      <c r="BE4" s="20" t="s">
        <v>1</v>
      </c>
      <c r="BF4" s="20" t="s">
        <v>1</v>
      </c>
      <c r="BG4" s="20" t="s">
        <v>1</v>
      </c>
      <c r="BH4" s="20" t="s">
        <v>1</v>
      </c>
      <c r="BI4" s="20" t="s">
        <v>1</v>
      </c>
      <c r="BJ4" s="20" t="s">
        <v>1</v>
      </c>
      <c r="BK4" s="20" t="s">
        <v>1</v>
      </c>
    </row>
    <row r="5" spans="1:63" ht="15" customHeight="1">
      <c r="A5" s="1"/>
      <c r="B5" s="29" t="s">
        <v>2</v>
      </c>
      <c r="C5" s="29" t="s">
        <v>2</v>
      </c>
      <c r="D5" s="29" t="s">
        <v>2</v>
      </c>
      <c r="E5" s="29" t="s">
        <v>2</v>
      </c>
      <c r="F5" s="29" t="s">
        <v>2</v>
      </c>
      <c r="G5" s="29" t="s">
        <v>2</v>
      </c>
      <c r="H5" s="29" t="s">
        <v>2</v>
      </c>
      <c r="I5" s="29" t="s">
        <v>2</v>
      </c>
      <c r="J5" s="29" t="s">
        <v>2</v>
      </c>
      <c r="K5" s="29" t="s">
        <v>2</v>
      </c>
      <c r="L5" s="29" t="s">
        <v>2</v>
      </c>
      <c r="M5" s="29" t="s">
        <v>2</v>
      </c>
      <c r="N5" s="29" t="s">
        <v>2</v>
      </c>
      <c r="O5" s="29" t="s">
        <v>2</v>
      </c>
      <c r="P5" s="29" t="s">
        <v>2</v>
      </c>
      <c r="Q5" s="29" t="s">
        <v>2</v>
      </c>
      <c r="R5" s="29" t="s">
        <v>2</v>
      </c>
      <c r="S5" s="29" t="s">
        <v>2</v>
      </c>
      <c r="T5" s="29" t="s">
        <v>2</v>
      </c>
      <c r="U5" s="29" t="s">
        <v>2</v>
      </c>
      <c r="V5" s="29" t="s">
        <v>2</v>
      </c>
      <c r="W5" s="1"/>
      <c r="X5" s="29" t="s">
        <v>3</v>
      </c>
      <c r="Y5" s="29" t="s">
        <v>3</v>
      </c>
      <c r="Z5" s="29" t="s">
        <v>3</v>
      </c>
      <c r="AA5" s="29" t="s">
        <v>3</v>
      </c>
      <c r="AB5" s="29" t="s">
        <v>3</v>
      </c>
      <c r="AC5" s="29" t="s">
        <v>3</v>
      </c>
      <c r="AD5" s="29" t="s">
        <v>3</v>
      </c>
      <c r="AE5" s="29" t="s">
        <v>3</v>
      </c>
      <c r="AF5" s="29" t="s">
        <v>3</v>
      </c>
      <c r="AG5" s="29" t="s">
        <v>3</v>
      </c>
      <c r="AH5" s="29" t="s">
        <v>3</v>
      </c>
      <c r="AI5" s="29" t="s">
        <v>3</v>
      </c>
      <c r="AJ5" s="29" t="s">
        <v>3</v>
      </c>
      <c r="AK5" s="29" t="s">
        <v>3</v>
      </c>
      <c r="AL5" s="29" t="s">
        <v>3</v>
      </c>
      <c r="AM5" s="29" t="s">
        <v>3</v>
      </c>
      <c r="AN5" s="29" t="s">
        <v>3</v>
      </c>
      <c r="AO5" s="1"/>
      <c r="AP5" s="22" t="s">
        <v>4</v>
      </c>
      <c r="AQ5" s="22" t="s">
        <v>4</v>
      </c>
      <c r="AR5" s="22" t="s">
        <v>4</v>
      </c>
      <c r="AS5" s="22" t="s">
        <v>4</v>
      </c>
      <c r="AT5" s="22" t="s">
        <v>4</v>
      </c>
      <c r="AU5" s="22" t="s">
        <v>4</v>
      </c>
      <c r="AV5" s="22" t="s">
        <v>4</v>
      </c>
      <c r="AW5" s="22" t="s">
        <v>4</v>
      </c>
      <c r="AX5" s="22" t="s">
        <v>4</v>
      </c>
      <c r="AY5" s="22" t="s">
        <v>4</v>
      </c>
      <c r="AZ5" s="22" t="s">
        <v>4</v>
      </c>
      <c r="BA5" s="22" t="s">
        <v>4</v>
      </c>
      <c r="BB5" s="22" t="s">
        <v>4</v>
      </c>
      <c r="BC5" s="22" t="s">
        <v>4</v>
      </c>
      <c r="BD5" s="22" t="s">
        <v>4</v>
      </c>
      <c r="BE5" s="22" t="s">
        <v>4</v>
      </c>
      <c r="BF5" s="22" t="s">
        <v>4</v>
      </c>
      <c r="BG5" s="22" t="s">
        <v>4</v>
      </c>
      <c r="BH5" s="22" t="s">
        <v>4</v>
      </c>
      <c r="BI5" s="22" t="s">
        <v>4</v>
      </c>
      <c r="BJ5" s="22" t="s">
        <v>4</v>
      </c>
      <c r="BK5" s="22" t="s">
        <v>4</v>
      </c>
    </row>
    <row r="6" spans="1:63" ht="15" customHeight="1">
      <c r="A6" s="1"/>
      <c r="B6" s="20" t="s">
        <v>5</v>
      </c>
      <c r="C6" s="20" t="s">
        <v>5</v>
      </c>
      <c r="D6" s="20" t="s">
        <v>5</v>
      </c>
      <c r="E6" s="20" t="s">
        <v>5</v>
      </c>
      <c r="F6" s="20" t="s">
        <v>5</v>
      </c>
      <c r="G6" s="20" t="s">
        <v>5</v>
      </c>
      <c r="H6" s="20" t="s">
        <v>5</v>
      </c>
      <c r="I6" s="20" t="s">
        <v>5</v>
      </c>
      <c r="J6" s="20" t="s">
        <v>5</v>
      </c>
      <c r="K6" s="20" t="s">
        <v>5</v>
      </c>
      <c r="L6" s="20" t="s">
        <v>5</v>
      </c>
      <c r="M6" s="25">
        <v>3</v>
      </c>
      <c r="N6" s="25">
        <v>3</v>
      </c>
      <c r="O6" s="25">
        <v>3</v>
      </c>
      <c r="P6" s="25">
        <v>3</v>
      </c>
      <c r="Q6" s="20" t="s">
        <v>6</v>
      </c>
      <c r="R6" s="20" t="s">
        <v>6</v>
      </c>
      <c r="S6" s="20" t="s">
        <v>6</v>
      </c>
      <c r="T6" s="20" t="s">
        <v>6</v>
      </c>
      <c r="U6" s="20" t="s">
        <v>6</v>
      </c>
      <c r="V6" s="20" t="s">
        <v>6</v>
      </c>
      <c r="W6" s="1"/>
      <c r="X6" s="20" t="s">
        <v>7</v>
      </c>
      <c r="Y6" s="20" t="s">
        <v>7</v>
      </c>
      <c r="Z6" s="20" t="s">
        <v>7</v>
      </c>
      <c r="AA6" s="20" t="s">
        <v>7</v>
      </c>
      <c r="AB6" s="20" t="s">
        <v>7</v>
      </c>
      <c r="AC6" s="20" t="s">
        <v>7</v>
      </c>
      <c r="AD6" s="20" t="s">
        <v>7</v>
      </c>
      <c r="AE6" s="20" t="s">
        <v>7</v>
      </c>
      <c r="AF6" s="20" t="s">
        <v>7</v>
      </c>
      <c r="AG6" s="20" t="s">
        <v>7</v>
      </c>
      <c r="AH6" s="20" t="s">
        <v>7</v>
      </c>
      <c r="AI6" s="1"/>
      <c r="AJ6" s="24">
        <v>61</v>
      </c>
      <c r="AK6" s="24"/>
      <c r="AL6" s="24"/>
      <c r="AM6" s="24"/>
      <c r="AN6" s="24"/>
      <c r="AO6" s="1"/>
      <c r="AP6" s="17" t="s">
        <v>8</v>
      </c>
      <c r="AQ6" s="17" t="s">
        <v>8</v>
      </c>
      <c r="AR6" s="17" t="s">
        <v>8</v>
      </c>
      <c r="AS6" s="17" t="s">
        <v>8</v>
      </c>
      <c r="AT6" s="17" t="s">
        <v>8</v>
      </c>
      <c r="AU6" s="17" t="s">
        <v>8</v>
      </c>
      <c r="AV6" s="17" t="s">
        <v>8</v>
      </c>
      <c r="AW6" s="17" t="s">
        <v>8</v>
      </c>
      <c r="AX6" s="17" t="s">
        <v>8</v>
      </c>
      <c r="AY6" s="17" t="s">
        <v>8</v>
      </c>
      <c r="AZ6" s="17" t="s">
        <v>8</v>
      </c>
      <c r="BA6" s="17" t="s">
        <v>8</v>
      </c>
      <c r="BB6" s="17" t="s">
        <v>8</v>
      </c>
      <c r="BC6" s="17" t="s">
        <v>8</v>
      </c>
      <c r="BD6" s="17" t="s">
        <v>8</v>
      </c>
      <c r="BE6" s="17" t="s">
        <v>8</v>
      </c>
      <c r="BF6" s="17" t="s">
        <v>8</v>
      </c>
      <c r="BG6" s="17" t="s">
        <v>8</v>
      </c>
      <c r="BH6" s="17" t="s">
        <v>8</v>
      </c>
      <c r="BI6" s="17" t="s">
        <v>8</v>
      </c>
      <c r="BJ6" s="17" t="s">
        <v>8</v>
      </c>
      <c r="BK6" s="17" t="s">
        <v>8</v>
      </c>
    </row>
    <row r="7" spans="1:63" ht="15" customHeight="1">
      <c r="A7" s="1"/>
      <c r="B7" s="20" t="s">
        <v>9</v>
      </c>
      <c r="C7" s="20" t="s">
        <v>9</v>
      </c>
      <c r="D7" s="20" t="s">
        <v>9</v>
      </c>
      <c r="E7" s="20" t="s">
        <v>9</v>
      </c>
      <c r="F7" s="20" t="s">
        <v>9</v>
      </c>
      <c r="G7" s="20" t="s">
        <v>9</v>
      </c>
      <c r="H7" s="20" t="s">
        <v>9</v>
      </c>
      <c r="I7" s="20" t="s">
        <v>9</v>
      </c>
      <c r="J7" s="20" t="s">
        <v>9</v>
      </c>
      <c r="K7" s="20" t="s">
        <v>9</v>
      </c>
      <c r="L7" s="20" t="s">
        <v>9</v>
      </c>
      <c r="M7" s="25">
        <v>2</v>
      </c>
      <c r="N7" s="25">
        <v>2</v>
      </c>
      <c r="O7" s="25">
        <v>2</v>
      </c>
      <c r="P7" s="25">
        <v>2</v>
      </c>
      <c r="Q7" s="20" t="s">
        <v>6</v>
      </c>
      <c r="R7" s="20" t="s">
        <v>6</v>
      </c>
      <c r="S7" s="20" t="s">
        <v>6</v>
      </c>
      <c r="T7" s="20" t="s">
        <v>6</v>
      </c>
      <c r="U7" s="20" t="s">
        <v>6</v>
      </c>
      <c r="V7" s="20" t="s">
        <v>6</v>
      </c>
      <c r="W7" s="1"/>
      <c r="X7" s="20" t="s">
        <v>10</v>
      </c>
      <c r="Y7" s="20" t="s">
        <v>10</v>
      </c>
      <c r="Z7" s="20" t="s">
        <v>10</v>
      </c>
      <c r="AA7" s="20" t="s">
        <v>10</v>
      </c>
      <c r="AB7" s="20" t="s">
        <v>10</v>
      </c>
      <c r="AC7" s="20" t="s">
        <v>10</v>
      </c>
      <c r="AD7" s="20" t="s">
        <v>10</v>
      </c>
      <c r="AE7" s="20" t="s">
        <v>10</v>
      </c>
      <c r="AF7" s="20" t="s">
        <v>10</v>
      </c>
      <c r="AG7" s="20" t="s">
        <v>10</v>
      </c>
      <c r="AH7" s="20" t="s">
        <v>10</v>
      </c>
      <c r="AI7" s="1"/>
      <c r="AJ7" s="24">
        <v>41</v>
      </c>
      <c r="AK7" s="24"/>
      <c r="AL7" s="24"/>
      <c r="AM7" s="24"/>
      <c r="AN7" s="24"/>
      <c r="AO7" s="1"/>
      <c r="AP7" s="17" t="s">
        <v>8</v>
      </c>
      <c r="AQ7" s="17" t="s">
        <v>8</v>
      </c>
      <c r="AR7" s="17" t="s">
        <v>8</v>
      </c>
      <c r="AS7" s="17" t="s">
        <v>8</v>
      </c>
      <c r="AT7" s="17" t="s">
        <v>8</v>
      </c>
      <c r="AU7" s="17" t="s">
        <v>8</v>
      </c>
      <c r="AV7" s="17" t="s">
        <v>8</v>
      </c>
      <c r="AW7" s="17" t="s">
        <v>8</v>
      </c>
      <c r="AX7" s="17" t="s">
        <v>8</v>
      </c>
      <c r="AY7" s="17" t="s">
        <v>8</v>
      </c>
      <c r="AZ7" s="17" t="s">
        <v>8</v>
      </c>
      <c r="BA7" s="17" t="s">
        <v>8</v>
      </c>
      <c r="BB7" s="17" t="s">
        <v>8</v>
      </c>
      <c r="BC7" s="17" t="s">
        <v>8</v>
      </c>
      <c r="BD7" s="17" t="s">
        <v>8</v>
      </c>
      <c r="BE7" s="17" t="s">
        <v>8</v>
      </c>
      <c r="BF7" s="17" t="s">
        <v>8</v>
      </c>
      <c r="BG7" s="17" t="s">
        <v>8</v>
      </c>
      <c r="BH7" s="17" t="s">
        <v>8</v>
      </c>
      <c r="BI7" s="17" t="s">
        <v>8</v>
      </c>
      <c r="BJ7" s="17" t="s">
        <v>8</v>
      </c>
      <c r="BK7" s="17" t="s">
        <v>8</v>
      </c>
    </row>
    <row r="8" spans="1:63" ht="15" customHeight="1">
      <c r="A8" s="1"/>
      <c r="B8" s="20" t="s">
        <v>11</v>
      </c>
      <c r="C8" s="20" t="s">
        <v>11</v>
      </c>
      <c r="D8" s="20" t="s">
        <v>11</v>
      </c>
      <c r="E8" s="20" t="s">
        <v>11</v>
      </c>
      <c r="F8" s="20" t="s">
        <v>11</v>
      </c>
      <c r="G8" s="20" t="s">
        <v>11</v>
      </c>
      <c r="H8" s="20" t="s">
        <v>11</v>
      </c>
      <c r="I8" s="20" t="s">
        <v>11</v>
      </c>
      <c r="J8" s="20" t="s">
        <v>11</v>
      </c>
      <c r="K8" s="20" t="s">
        <v>11</v>
      </c>
      <c r="L8" s="20" t="s">
        <v>11</v>
      </c>
      <c r="M8" s="25">
        <v>1</v>
      </c>
      <c r="N8" s="25">
        <v>1</v>
      </c>
      <c r="O8" s="25">
        <v>1</v>
      </c>
      <c r="P8" s="25">
        <v>1</v>
      </c>
      <c r="Q8" s="20" t="s">
        <v>12</v>
      </c>
      <c r="R8" s="20" t="s">
        <v>12</v>
      </c>
      <c r="S8" s="20" t="s">
        <v>12</v>
      </c>
      <c r="T8" s="20" t="s">
        <v>12</v>
      </c>
      <c r="U8" s="20" t="s">
        <v>12</v>
      </c>
      <c r="V8" s="20" t="s">
        <v>12</v>
      </c>
      <c r="W8" s="1"/>
      <c r="X8" s="20" t="s">
        <v>13</v>
      </c>
      <c r="Y8" s="20" t="s">
        <v>13</v>
      </c>
      <c r="Z8" s="20" t="s">
        <v>13</v>
      </c>
      <c r="AA8" s="20" t="s">
        <v>13</v>
      </c>
      <c r="AB8" s="20" t="s">
        <v>13</v>
      </c>
      <c r="AC8" s="20" t="s">
        <v>13</v>
      </c>
      <c r="AD8" s="20" t="s">
        <v>13</v>
      </c>
      <c r="AE8" s="20" t="s">
        <v>13</v>
      </c>
      <c r="AF8" s="20" t="s">
        <v>13</v>
      </c>
      <c r="AG8" s="20" t="s">
        <v>13</v>
      </c>
      <c r="AH8" s="20" t="s">
        <v>13</v>
      </c>
      <c r="AI8" s="1"/>
      <c r="AJ8" s="23">
        <f>M6/(AJ6-1)</f>
        <v>0.05</v>
      </c>
      <c r="AK8" s="23"/>
      <c r="AL8" s="23"/>
      <c r="AM8" s="23"/>
      <c r="AN8" s="23"/>
      <c r="AO8" s="1"/>
      <c r="AP8" s="17" t="s">
        <v>8</v>
      </c>
      <c r="AQ8" s="17" t="s">
        <v>8</v>
      </c>
      <c r="AR8" s="17" t="s">
        <v>8</v>
      </c>
      <c r="AS8" s="17" t="s">
        <v>8</v>
      </c>
      <c r="AT8" s="17" t="s">
        <v>8</v>
      </c>
      <c r="AU8" s="17" t="s">
        <v>8</v>
      </c>
      <c r="AV8" s="17" t="s">
        <v>8</v>
      </c>
      <c r="AW8" s="17" t="s">
        <v>8</v>
      </c>
      <c r="AX8" s="17" t="s">
        <v>8</v>
      </c>
      <c r="AY8" s="17" t="s">
        <v>8</v>
      </c>
      <c r="AZ8" s="17" t="s">
        <v>8</v>
      </c>
      <c r="BA8" s="17" t="s">
        <v>8</v>
      </c>
      <c r="BB8" s="17" t="s">
        <v>8</v>
      </c>
      <c r="BC8" s="17" t="s">
        <v>8</v>
      </c>
      <c r="BD8" s="17" t="s">
        <v>8</v>
      </c>
      <c r="BE8" s="17" t="s">
        <v>8</v>
      </c>
      <c r="BF8" s="17" t="s">
        <v>8</v>
      </c>
      <c r="BG8" s="17" t="s">
        <v>8</v>
      </c>
      <c r="BH8" s="17" t="s">
        <v>8</v>
      </c>
      <c r="BI8" s="17" t="s">
        <v>8</v>
      </c>
      <c r="BJ8" s="17" t="s">
        <v>8</v>
      </c>
      <c r="BK8" s="17" t="s">
        <v>8</v>
      </c>
    </row>
    <row r="9" spans="1:63" ht="15" customHeight="1">
      <c r="A9" s="1"/>
      <c r="B9" s="20" t="s">
        <v>14</v>
      </c>
      <c r="C9" s="20" t="s">
        <v>14</v>
      </c>
      <c r="D9" s="20" t="s">
        <v>14</v>
      </c>
      <c r="E9" s="20" t="s">
        <v>14</v>
      </c>
      <c r="F9" s="20" t="s">
        <v>14</v>
      </c>
      <c r="G9" s="20" t="s">
        <v>14</v>
      </c>
      <c r="H9" s="20" t="s">
        <v>14</v>
      </c>
      <c r="I9" s="20" t="s">
        <v>14</v>
      </c>
      <c r="J9" s="20" t="s">
        <v>14</v>
      </c>
      <c r="K9" s="20" t="s">
        <v>14</v>
      </c>
      <c r="L9" s="20" t="s">
        <v>14</v>
      </c>
      <c r="M9" s="25">
        <v>1</v>
      </c>
      <c r="N9" s="25">
        <v>1</v>
      </c>
      <c r="O9" s="25">
        <v>1</v>
      </c>
      <c r="P9" s="25">
        <v>1</v>
      </c>
      <c r="Q9" s="20" t="s">
        <v>15</v>
      </c>
      <c r="R9" s="20" t="s">
        <v>15</v>
      </c>
      <c r="S9" s="20" t="s">
        <v>15</v>
      </c>
      <c r="T9" s="20" t="s">
        <v>15</v>
      </c>
      <c r="U9" s="20" t="s">
        <v>15</v>
      </c>
      <c r="V9" s="20" t="s">
        <v>15</v>
      </c>
      <c r="W9" s="1"/>
      <c r="X9" s="20" t="s">
        <v>16</v>
      </c>
      <c r="Y9" s="20" t="s">
        <v>16</v>
      </c>
      <c r="Z9" s="20" t="s">
        <v>16</v>
      </c>
      <c r="AA9" s="20" t="s">
        <v>16</v>
      </c>
      <c r="AB9" s="20" t="s">
        <v>16</v>
      </c>
      <c r="AC9" s="20" t="s">
        <v>16</v>
      </c>
      <c r="AD9" s="20" t="s">
        <v>16</v>
      </c>
      <c r="AE9" s="20" t="s">
        <v>16</v>
      </c>
      <c r="AF9" s="20" t="s">
        <v>16</v>
      </c>
      <c r="AG9" s="20" t="s">
        <v>16</v>
      </c>
      <c r="AH9" s="20" t="s">
        <v>16</v>
      </c>
      <c r="AI9" s="1"/>
      <c r="AJ9" s="23">
        <f>M7/(AJ7-1)</f>
        <v>0.05</v>
      </c>
      <c r="AK9" s="23"/>
      <c r="AL9" s="23"/>
      <c r="AM9" s="23"/>
      <c r="AN9" s="23"/>
      <c r="AO9" s="1"/>
      <c r="AP9" s="17" t="s">
        <v>17</v>
      </c>
      <c r="AQ9" s="17" t="s">
        <v>17</v>
      </c>
      <c r="AR9" s="17" t="s">
        <v>17</v>
      </c>
      <c r="AS9" s="17" t="s">
        <v>17</v>
      </c>
      <c r="AT9" s="17" t="s">
        <v>17</v>
      </c>
      <c r="AU9" s="17" t="s">
        <v>17</v>
      </c>
      <c r="AV9" s="17" t="s">
        <v>17</v>
      </c>
      <c r="AW9" s="17" t="s">
        <v>17</v>
      </c>
      <c r="AX9" s="17" t="s">
        <v>17</v>
      </c>
      <c r="AY9" s="17" t="s">
        <v>17</v>
      </c>
      <c r="AZ9" s="17" t="s">
        <v>17</v>
      </c>
      <c r="BA9" s="17" t="s">
        <v>17</v>
      </c>
      <c r="BB9" s="17" t="s">
        <v>17</v>
      </c>
      <c r="BC9" s="17" t="s">
        <v>17</v>
      </c>
      <c r="BD9" s="17" t="s">
        <v>17</v>
      </c>
      <c r="BE9" s="17" t="s">
        <v>17</v>
      </c>
      <c r="BF9" s="17" t="s">
        <v>17</v>
      </c>
      <c r="BG9" s="17" t="s">
        <v>17</v>
      </c>
      <c r="BH9" s="17" t="s">
        <v>17</v>
      </c>
      <c r="BI9" s="17" t="s">
        <v>17</v>
      </c>
      <c r="BJ9" s="17" t="s">
        <v>17</v>
      </c>
      <c r="BK9" s="17" t="s">
        <v>17</v>
      </c>
    </row>
    <row r="10" spans="1:63" ht="15" customHeight="1">
      <c r="A10" s="1"/>
      <c r="B10" s="20" t="s">
        <v>18</v>
      </c>
      <c r="C10" s="20" t="s">
        <v>18</v>
      </c>
      <c r="D10" s="20" t="s">
        <v>18</v>
      </c>
      <c r="E10" s="20" t="s">
        <v>18</v>
      </c>
      <c r="F10" s="20" t="s">
        <v>18</v>
      </c>
      <c r="G10" s="20" t="s">
        <v>18</v>
      </c>
      <c r="H10" s="20" t="s">
        <v>18</v>
      </c>
      <c r="I10" s="20" t="s">
        <v>18</v>
      </c>
      <c r="J10" s="20" t="s">
        <v>18</v>
      </c>
      <c r="K10" s="20" t="s">
        <v>18</v>
      </c>
      <c r="L10" s="20" t="s">
        <v>18</v>
      </c>
      <c r="M10" s="25">
        <v>0.1</v>
      </c>
      <c r="N10" s="25">
        <v>0.1</v>
      </c>
      <c r="O10" s="25">
        <v>0.1</v>
      </c>
      <c r="P10" s="25">
        <v>0.1</v>
      </c>
      <c r="Q10" s="20" t="s">
        <v>19</v>
      </c>
      <c r="R10" s="20" t="s">
        <v>19</v>
      </c>
      <c r="S10" s="20" t="s">
        <v>19</v>
      </c>
      <c r="T10" s="20" t="s">
        <v>19</v>
      </c>
      <c r="U10" s="20" t="s">
        <v>19</v>
      </c>
      <c r="V10" s="20" t="s">
        <v>19</v>
      </c>
      <c r="W10" s="1"/>
      <c r="X10" s="20" t="s">
        <v>20</v>
      </c>
      <c r="Y10" s="20" t="s">
        <v>20</v>
      </c>
      <c r="Z10" s="20" t="s">
        <v>20</v>
      </c>
      <c r="AA10" s="20" t="s">
        <v>20</v>
      </c>
      <c r="AB10" s="20" t="s">
        <v>20</v>
      </c>
      <c r="AC10" s="20" t="s">
        <v>20</v>
      </c>
      <c r="AD10" s="20" t="s">
        <v>20</v>
      </c>
      <c r="AE10" s="20" t="s">
        <v>20</v>
      </c>
      <c r="AF10" s="20" t="s">
        <v>20</v>
      </c>
      <c r="AG10" s="20" t="s">
        <v>20</v>
      </c>
      <c r="AH10" s="20" t="s">
        <v>20</v>
      </c>
      <c r="AI10" s="1"/>
      <c r="AJ10" s="23">
        <f>M10*AJ9/AJ8</f>
        <v>0.10000000000000002</v>
      </c>
      <c r="AK10" s="23"/>
      <c r="AL10" s="23"/>
      <c r="AM10" s="23"/>
      <c r="AN10" s="23"/>
      <c r="AO10" s="1"/>
      <c r="AP10" s="17" t="s">
        <v>17</v>
      </c>
      <c r="AQ10" s="17" t="s">
        <v>17</v>
      </c>
      <c r="AR10" s="17" t="s">
        <v>17</v>
      </c>
      <c r="AS10" s="17" t="s">
        <v>17</v>
      </c>
      <c r="AT10" s="17" t="s">
        <v>17</v>
      </c>
      <c r="AU10" s="17" t="s">
        <v>17</v>
      </c>
      <c r="AV10" s="17" t="s">
        <v>17</v>
      </c>
      <c r="AW10" s="17" t="s">
        <v>17</v>
      </c>
      <c r="AX10" s="17" t="s">
        <v>17</v>
      </c>
      <c r="AY10" s="17" t="s">
        <v>17</v>
      </c>
      <c r="AZ10" s="17" t="s">
        <v>17</v>
      </c>
      <c r="BA10" s="17" t="s">
        <v>17</v>
      </c>
      <c r="BB10" s="17" t="s">
        <v>17</v>
      </c>
      <c r="BC10" s="17" t="s">
        <v>17</v>
      </c>
      <c r="BD10" s="17" t="s">
        <v>17</v>
      </c>
      <c r="BE10" s="17" t="s">
        <v>17</v>
      </c>
      <c r="BF10" s="17" t="s">
        <v>17</v>
      </c>
      <c r="BG10" s="17" t="s">
        <v>17</v>
      </c>
      <c r="BH10" s="17" t="s">
        <v>17</v>
      </c>
      <c r="BI10" s="17" t="s">
        <v>17</v>
      </c>
      <c r="BJ10" s="17" t="s">
        <v>17</v>
      </c>
      <c r="BK10" s="17" t="s">
        <v>17</v>
      </c>
    </row>
    <row r="11" spans="1:63" ht="15" customHeight="1">
      <c r="A11" s="1"/>
      <c r="B11" s="20" t="s">
        <v>21</v>
      </c>
      <c r="C11" s="20" t="s">
        <v>21</v>
      </c>
      <c r="D11" s="20" t="s">
        <v>21</v>
      </c>
      <c r="E11" s="20" t="s">
        <v>21</v>
      </c>
      <c r="F11" s="20" t="s">
        <v>21</v>
      </c>
      <c r="G11" s="20" t="s">
        <v>21</v>
      </c>
      <c r="H11" s="20" t="s">
        <v>21</v>
      </c>
      <c r="I11" s="20" t="s">
        <v>21</v>
      </c>
      <c r="J11" s="20" t="s">
        <v>21</v>
      </c>
      <c r="K11" s="20" t="s">
        <v>21</v>
      </c>
      <c r="L11" s="20" t="s">
        <v>21</v>
      </c>
      <c r="M11" s="25">
        <v>1</v>
      </c>
      <c r="N11" s="25">
        <v>1</v>
      </c>
      <c r="O11" s="25">
        <v>1</v>
      </c>
      <c r="P11" s="25">
        <v>1</v>
      </c>
      <c r="Q11" s="20" t="s">
        <v>22</v>
      </c>
      <c r="R11" s="20" t="s">
        <v>22</v>
      </c>
      <c r="S11" s="20" t="s">
        <v>22</v>
      </c>
      <c r="T11" s="20" t="s">
        <v>22</v>
      </c>
      <c r="U11" s="20" t="s">
        <v>22</v>
      </c>
      <c r="V11" s="20" t="s">
        <v>22</v>
      </c>
      <c r="W11" s="1"/>
      <c r="X11" s="20" t="s">
        <v>23</v>
      </c>
      <c r="Y11" s="20" t="s">
        <v>23</v>
      </c>
      <c r="Z11" s="20" t="s">
        <v>23</v>
      </c>
      <c r="AA11" s="20" t="s">
        <v>23</v>
      </c>
      <c r="AB11" s="20" t="s">
        <v>23</v>
      </c>
      <c r="AC11" s="20" t="s">
        <v>23</v>
      </c>
      <c r="AD11" s="20" t="s">
        <v>23</v>
      </c>
      <c r="AE11" s="20" t="s">
        <v>23</v>
      </c>
      <c r="AF11" s="20" t="s">
        <v>23</v>
      </c>
      <c r="AG11" s="20" t="s">
        <v>23</v>
      </c>
      <c r="AH11" s="20" t="s">
        <v>23</v>
      </c>
      <c r="AI11" s="1"/>
      <c r="AJ11" s="23">
        <f>M10*AJ8/AJ9</f>
        <v>0.10000000000000002</v>
      </c>
      <c r="AK11" s="23"/>
      <c r="AL11" s="23"/>
      <c r="AM11" s="23"/>
      <c r="AN11" s="23"/>
      <c r="AO11" s="1"/>
      <c r="AP11" s="17" t="s">
        <v>17</v>
      </c>
      <c r="AQ11" s="17" t="s">
        <v>17</v>
      </c>
      <c r="AR11" s="17" t="s">
        <v>17</v>
      </c>
      <c r="AS11" s="17" t="s">
        <v>17</v>
      </c>
      <c r="AT11" s="17" t="s">
        <v>17</v>
      </c>
      <c r="AU11" s="17" t="s">
        <v>17</v>
      </c>
      <c r="AV11" s="17" t="s">
        <v>17</v>
      </c>
      <c r="AW11" s="17" t="s">
        <v>17</v>
      </c>
      <c r="AX11" s="17" t="s">
        <v>17</v>
      </c>
      <c r="AY11" s="17" t="s">
        <v>17</v>
      </c>
      <c r="AZ11" s="17" t="s">
        <v>17</v>
      </c>
      <c r="BA11" s="17" t="s">
        <v>17</v>
      </c>
      <c r="BB11" s="17" t="s">
        <v>17</v>
      </c>
      <c r="BC11" s="17" t="s">
        <v>17</v>
      </c>
      <c r="BD11" s="17" t="s">
        <v>17</v>
      </c>
      <c r="BE11" s="17" t="s">
        <v>17</v>
      </c>
      <c r="BF11" s="17" t="s">
        <v>17</v>
      </c>
      <c r="BG11" s="17" t="s">
        <v>17</v>
      </c>
      <c r="BH11" s="17" t="s">
        <v>17</v>
      </c>
      <c r="BI11" s="17" t="s">
        <v>17</v>
      </c>
      <c r="BJ11" s="17" t="s">
        <v>17</v>
      </c>
      <c r="BK11" s="17" t="s">
        <v>17</v>
      </c>
    </row>
    <row r="12" spans="1:63" ht="15" customHeight="1">
      <c r="A12" s="1"/>
      <c r="B12" s="20" t="s">
        <v>24</v>
      </c>
      <c r="C12" s="20" t="s">
        <v>24</v>
      </c>
      <c r="D12" s="20" t="s">
        <v>24</v>
      </c>
      <c r="E12" s="20" t="s">
        <v>24</v>
      </c>
      <c r="F12" s="20" t="s">
        <v>24</v>
      </c>
      <c r="G12" s="20" t="s">
        <v>24</v>
      </c>
      <c r="H12" s="20" t="s">
        <v>24</v>
      </c>
      <c r="I12" s="20" t="s">
        <v>24</v>
      </c>
      <c r="J12" s="20" t="s">
        <v>24</v>
      </c>
      <c r="K12" s="20" t="s">
        <v>24</v>
      </c>
      <c r="L12" s="20" t="s">
        <v>24</v>
      </c>
      <c r="M12" s="25">
        <v>0</v>
      </c>
      <c r="N12" s="25">
        <v>0</v>
      </c>
      <c r="O12" s="25">
        <v>0</v>
      </c>
      <c r="P12" s="25">
        <v>0</v>
      </c>
      <c r="Q12" s="20" t="s">
        <v>22</v>
      </c>
      <c r="R12" s="20" t="s">
        <v>22</v>
      </c>
      <c r="S12" s="20" t="s">
        <v>22</v>
      </c>
      <c r="T12" s="20" t="s">
        <v>22</v>
      </c>
      <c r="U12" s="20" t="s">
        <v>22</v>
      </c>
      <c r="V12" s="20" t="s">
        <v>22</v>
      </c>
      <c r="W12" s="1"/>
      <c r="X12" s="20" t="s">
        <v>25</v>
      </c>
      <c r="Y12" s="20" t="s">
        <v>25</v>
      </c>
      <c r="Z12" s="20" t="s">
        <v>25</v>
      </c>
      <c r="AA12" s="20" t="s">
        <v>25</v>
      </c>
      <c r="AB12" s="20" t="s">
        <v>25</v>
      </c>
      <c r="AC12" s="20" t="s">
        <v>25</v>
      </c>
      <c r="AD12" s="20" t="s">
        <v>25</v>
      </c>
      <c r="AE12" s="20" t="s">
        <v>25</v>
      </c>
      <c r="AF12" s="20" t="s">
        <v>25</v>
      </c>
      <c r="AG12" s="20" t="s">
        <v>25</v>
      </c>
      <c r="AH12" s="20" t="s">
        <v>25</v>
      </c>
      <c r="AI12" s="1"/>
      <c r="AJ12" s="23">
        <f>M9*M8*AJ9</f>
        <v>0.05</v>
      </c>
      <c r="AK12" s="23"/>
      <c r="AL12" s="23"/>
      <c r="AM12" s="23"/>
      <c r="AN12" s="23"/>
      <c r="AO12" s="1"/>
      <c r="AP12" s="17" t="s">
        <v>26</v>
      </c>
      <c r="AQ12" s="17" t="s">
        <v>26</v>
      </c>
      <c r="AR12" s="17" t="s">
        <v>26</v>
      </c>
      <c r="AS12" s="17" t="s">
        <v>26</v>
      </c>
      <c r="AT12" s="17" t="s">
        <v>26</v>
      </c>
      <c r="AU12" s="17" t="s">
        <v>26</v>
      </c>
      <c r="AV12" s="17" t="s">
        <v>26</v>
      </c>
      <c r="AW12" s="17" t="s">
        <v>26</v>
      </c>
      <c r="AX12" s="17" t="s">
        <v>26</v>
      </c>
      <c r="AY12" s="17" t="s">
        <v>26</v>
      </c>
      <c r="AZ12" s="17" t="s">
        <v>26</v>
      </c>
      <c r="BA12" s="17" t="s">
        <v>26</v>
      </c>
      <c r="BB12" s="17" t="s">
        <v>26</v>
      </c>
      <c r="BC12" s="17" t="s">
        <v>26</v>
      </c>
      <c r="BD12" s="17" t="s">
        <v>26</v>
      </c>
      <c r="BE12" s="17" t="s">
        <v>26</v>
      </c>
      <c r="BF12" s="17" t="s">
        <v>26</v>
      </c>
      <c r="BG12" s="17" t="s">
        <v>26</v>
      </c>
      <c r="BH12" s="17" t="s">
        <v>26</v>
      </c>
      <c r="BI12" s="17" t="s">
        <v>26</v>
      </c>
      <c r="BJ12" s="17" t="s">
        <v>26</v>
      </c>
      <c r="BK12" s="17" t="s">
        <v>26</v>
      </c>
    </row>
    <row r="13" spans="1:63" ht="15" customHeight="1">
      <c r="A13" s="1"/>
      <c r="B13" s="20" t="s">
        <v>27</v>
      </c>
      <c r="C13" s="20" t="s">
        <v>27</v>
      </c>
      <c r="D13" s="20" t="s">
        <v>27</v>
      </c>
      <c r="E13" s="20" t="s">
        <v>27</v>
      </c>
      <c r="F13" s="20" t="s">
        <v>27</v>
      </c>
      <c r="G13" s="20" t="s">
        <v>27</v>
      </c>
      <c r="H13" s="20" t="s">
        <v>27</v>
      </c>
      <c r="I13" s="20" t="s">
        <v>27</v>
      </c>
      <c r="J13" s="20" t="s">
        <v>27</v>
      </c>
      <c r="K13" s="20" t="s">
        <v>27</v>
      </c>
      <c r="L13" s="20" t="s">
        <v>27</v>
      </c>
      <c r="M13" s="25">
        <v>0.8</v>
      </c>
      <c r="N13" s="25">
        <v>0.8</v>
      </c>
      <c r="O13" s="25">
        <v>0.8</v>
      </c>
      <c r="P13" s="25">
        <v>0.8</v>
      </c>
      <c r="Q13" s="20" t="s">
        <v>6</v>
      </c>
      <c r="R13" s="20" t="s">
        <v>6</v>
      </c>
      <c r="S13" s="20" t="s">
        <v>6</v>
      </c>
      <c r="T13" s="20" t="s">
        <v>6</v>
      </c>
      <c r="U13" s="20" t="s">
        <v>6</v>
      </c>
      <c r="V13" s="20" t="s">
        <v>6</v>
      </c>
      <c r="W13" s="1"/>
      <c r="X13" s="20" t="s">
        <v>28</v>
      </c>
      <c r="Y13" s="20" t="s">
        <v>28</v>
      </c>
      <c r="Z13" s="20" t="s">
        <v>28</v>
      </c>
      <c r="AA13" s="20" t="s">
        <v>28</v>
      </c>
      <c r="AB13" s="20" t="s">
        <v>28</v>
      </c>
      <c r="AC13" s="20" t="s">
        <v>28</v>
      </c>
      <c r="AD13" s="20" t="s">
        <v>28</v>
      </c>
      <c r="AE13" s="20" t="s">
        <v>28</v>
      </c>
      <c r="AF13" s="20" t="s">
        <v>28</v>
      </c>
      <c r="AG13" s="20" t="s">
        <v>28</v>
      </c>
      <c r="AH13" s="20" t="s">
        <v>28</v>
      </c>
      <c r="AI13" s="1"/>
      <c r="AJ13" s="23">
        <f>AJ10+MAX(AJ12,0)</f>
        <v>0.15000000000000002</v>
      </c>
      <c r="AK13" s="23"/>
      <c r="AL13" s="23"/>
      <c r="AM13" s="23"/>
      <c r="AN13" s="23"/>
      <c r="AO13" s="1"/>
      <c r="AP13" s="17" t="s">
        <v>26</v>
      </c>
      <c r="AQ13" s="17" t="s">
        <v>26</v>
      </c>
      <c r="AR13" s="17" t="s">
        <v>26</v>
      </c>
      <c r="AS13" s="17" t="s">
        <v>26</v>
      </c>
      <c r="AT13" s="17" t="s">
        <v>26</v>
      </c>
      <c r="AU13" s="17" t="s">
        <v>26</v>
      </c>
      <c r="AV13" s="17" t="s">
        <v>26</v>
      </c>
      <c r="AW13" s="17" t="s">
        <v>26</v>
      </c>
      <c r="AX13" s="17" t="s">
        <v>26</v>
      </c>
      <c r="AY13" s="17" t="s">
        <v>26</v>
      </c>
      <c r="AZ13" s="17" t="s">
        <v>26</v>
      </c>
      <c r="BA13" s="17" t="s">
        <v>26</v>
      </c>
      <c r="BB13" s="17" t="s">
        <v>26</v>
      </c>
      <c r="BC13" s="17" t="s">
        <v>26</v>
      </c>
      <c r="BD13" s="17" t="s">
        <v>26</v>
      </c>
      <c r="BE13" s="17" t="s">
        <v>26</v>
      </c>
      <c r="BF13" s="17" t="s">
        <v>26</v>
      </c>
      <c r="BG13" s="17" t="s">
        <v>26</v>
      </c>
      <c r="BH13" s="17" t="s">
        <v>26</v>
      </c>
      <c r="BI13" s="17" t="s">
        <v>26</v>
      </c>
      <c r="BJ13" s="17" t="s">
        <v>26</v>
      </c>
      <c r="BK13" s="17" t="s">
        <v>26</v>
      </c>
    </row>
    <row r="14" spans="1:63" ht="15" customHeight="1">
      <c r="A14" s="1"/>
      <c r="B14" s="20" t="s">
        <v>29</v>
      </c>
      <c r="C14" s="20" t="s">
        <v>29</v>
      </c>
      <c r="D14" s="20" t="s">
        <v>29</v>
      </c>
      <c r="E14" s="20" t="s">
        <v>29</v>
      </c>
      <c r="F14" s="20" t="s">
        <v>29</v>
      </c>
      <c r="G14" s="20" t="s">
        <v>29</v>
      </c>
      <c r="H14" s="20" t="s">
        <v>29</v>
      </c>
      <c r="I14" s="20" t="s">
        <v>29</v>
      </c>
      <c r="J14" s="20" t="s">
        <v>29</v>
      </c>
      <c r="K14" s="20" t="s">
        <v>29</v>
      </c>
      <c r="L14" s="20" t="s">
        <v>29</v>
      </c>
      <c r="M14" s="25">
        <v>0.75</v>
      </c>
      <c r="N14" s="25">
        <v>0.75</v>
      </c>
      <c r="O14" s="25">
        <v>0.75</v>
      </c>
      <c r="P14" s="25">
        <v>0.75</v>
      </c>
      <c r="Q14" s="20" t="s">
        <v>6</v>
      </c>
      <c r="R14" s="20" t="s">
        <v>6</v>
      </c>
      <c r="S14" s="20" t="s">
        <v>6</v>
      </c>
      <c r="T14" s="20" t="s">
        <v>6</v>
      </c>
      <c r="U14" s="20" t="s">
        <v>6</v>
      </c>
      <c r="V14" s="20" t="s">
        <v>6</v>
      </c>
      <c r="W14" s="1"/>
      <c r="X14" s="20" t="s">
        <v>30</v>
      </c>
      <c r="Y14" s="20" t="s">
        <v>30</v>
      </c>
      <c r="Z14" s="20" t="s">
        <v>30</v>
      </c>
      <c r="AA14" s="20" t="s">
        <v>30</v>
      </c>
      <c r="AB14" s="20" t="s">
        <v>30</v>
      </c>
      <c r="AC14" s="20" t="s">
        <v>30</v>
      </c>
      <c r="AD14" s="20" t="s">
        <v>30</v>
      </c>
      <c r="AE14" s="20" t="s">
        <v>30</v>
      </c>
      <c r="AF14" s="20" t="s">
        <v>30</v>
      </c>
      <c r="AG14" s="20" t="s">
        <v>30</v>
      </c>
      <c r="AH14" s="20" t="s">
        <v>30</v>
      </c>
      <c r="AI14" s="1"/>
      <c r="AJ14" s="23">
        <f>AJ10+MAX(-AJ12,0)</f>
        <v>0.10000000000000002</v>
      </c>
      <c r="AK14" s="23"/>
      <c r="AL14" s="23"/>
      <c r="AM14" s="23"/>
      <c r="AN14" s="23"/>
      <c r="AO14" s="1"/>
      <c r="AP14" s="17" t="s">
        <v>26</v>
      </c>
      <c r="AQ14" s="17" t="s">
        <v>26</v>
      </c>
      <c r="AR14" s="17" t="s">
        <v>26</v>
      </c>
      <c r="AS14" s="17" t="s">
        <v>26</v>
      </c>
      <c r="AT14" s="17" t="s">
        <v>26</v>
      </c>
      <c r="AU14" s="17" t="s">
        <v>26</v>
      </c>
      <c r="AV14" s="17" t="s">
        <v>26</v>
      </c>
      <c r="AW14" s="17" t="s">
        <v>26</v>
      </c>
      <c r="AX14" s="17" t="s">
        <v>26</v>
      </c>
      <c r="AY14" s="17" t="s">
        <v>26</v>
      </c>
      <c r="AZ14" s="17" t="s">
        <v>26</v>
      </c>
      <c r="BA14" s="17" t="s">
        <v>26</v>
      </c>
      <c r="BB14" s="17" t="s">
        <v>26</v>
      </c>
      <c r="BC14" s="17" t="s">
        <v>26</v>
      </c>
      <c r="BD14" s="17" t="s">
        <v>26</v>
      </c>
      <c r="BE14" s="17" t="s">
        <v>26</v>
      </c>
      <c r="BF14" s="17" t="s">
        <v>26</v>
      </c>
      <c r="BG14" s="17" t="s">
        <v>26</v>
      </c>
      <c r="BH14" s="17" t="s">
        <v>26</v>
      </c>
      <c r="BI14" s="17" t="s">
        <v>26</v>
      </c>
      <c r="BJ14" s="17" t="s">
        <v>26</v>
      </c>
      <c r="BK14" s="17" t="s">
        <v>26</v>
      </c>
    </row>
    <row r="15" spans="1:63" ht="15" customHeight="1">
      <c r="A15" s="1"/>
      <c r="B15" s="20" t="s">
        <v>31</v>
      </c>
      <c r="C15" s="20" t="s">
        <v>31</v>
      </c>
      <c r="D15" s="20" t="s">
        <v>31</v>
      </c>
      <c r="E15" s="20" t="s">
        <v>31</v>
      </c>
      <c r="F15" s="20" t="s">
        <v>31</v>
      </c>
      <c r="G15" s="20" t="s">
        <v>31</v>
      </c>
      <c r="H15" s="20" t="s">
        <v>31</v>
      </c>
      <c r="I15" s="20" t="s">
        <v>31</v>
      </c>
      <c r="J15" s="20" t="s">
        <v>31</v>
      </c>
      <c r="K15" s="20" t="s">
        <v>31</v>
      </c>
      <c r="L15" s="20" t="s">
        <v>31</v>
      </c>
      <c r="M15" s="25">
        <v>0.5</v>
      </c>
      <c r="N15" s="25">
        <v>0.5</v>
      </c>
      <c r="O15" s="25">
        <v>0.5</v>
      </c>
      <c r="P15" s="25">
        <v>0.5</v>
      </c>
      <c r="Q15" s="20" t="s">
        <v>6</v>
      </c>
      <c r="R15" s="20" t="s">
        <v>6</v>
      </c>
      <c r="S15" s="20" t="s">
        <v>6</v>
      </c>
      <c r="T15" s="20" t="s">
        <v>6</v>
      </c>
      <c r="U15" s="20" t="s">
        <v>6</v>
      </c>
      <c r="V15" s="20" t="s">
        <v>6</v>
      </c>
      <c r="W15" s="1"/>
      <c r="X15" s="20" t="s">
        <v>32</v>
      </c>
      <c r="Y15" s="20" t="s">
        <v>32</v>
      </c>
      <c r="Z15" s="20" t="s">
        <v>32</v>
      </c>
      <c r="AA15" s="20" t="s">
        <v>32</v>
      </c>
      <c r="AB15" s="20" t="s">
        <v>32</v>
      </c>
      <c r="AC15" s="20" t="s">
        <v>32</v>
      </c>
      <c r="AD15" s="20" t="s">
        <v>32</v>
      </c>
      <c r="AE15" s="20" t="s">
        <v>32</v>
      </c>
      <c r="AF15" s="20" t="s">
        <v>32</v>
      </c>
      <c r="AG15" s="20" t="s">
        <v>32</v>
      </c>
      <c r="AH15" s="20" t="s">
        <v>32</v>
      </c>
      <c r="AI15" s="1"/>
      <c r="AJ15" s="23">
        <f>AJ11</f>
        <v>0.10000000000000002</v>
      </c>
      <c r="AK15" s="23"/>
      <c r="AL15" s="23"/>
      <c r="AM15" s="23"/>
      <c r="AN15" s="23"/>
      <c r="AO15" s="1"/>
      <c r="AP15" s="17" t="s">
        <v>33</v>
      </c>
      <c r="AQ15" s="17" t="s">
        <v>33</v>
      </c>
      <c r="AR15" s="17" t="s">
        <v>33</v>
      </c>
      <c r="AS15" s="17" t="s">
        <v>33</v>
      </c>
      <c r="AT15" s="17" t="s">
        <v>33</v>
      </c>
      <c r="AU15" s="17" t="s">
        <v>33</v>
      </c>
      <c r="AV15" s="17" t="s">
        <v>33</v>
      </c>
      <c r="AW15" s="17" t="s">
        <v>33</v>
      </c>
      <c r="AX15" s="17" t="s">
        <v>33</v>
      </c>
      <c r="AY15" s="17" t="s">
        <v>33</v>
      </c>
      <c r="AZ15" s="17" t="s">
        <v>33</v>
      </c>
      <c r="BA15" s="17" t="s">
        <v>33</v>
      </c>
      <c r="BB15" s="17" t="s">
        <v>33</v>
      </c>
      <c r="BC15" s="17" t="s">
        <v>33</v>
      </c>
      <c r="BD15" s="17" t="s">
        <v>33</v>
      </c>
      <c r="BE15" s="17" t="s">
        <v>33</v>
      </c>
      <c r="BF15" s="17" t="s">
        <v>33</v>
      </c>
      <c r="BG15" s="17" t="s">
        <v>33</v>
      </c>
      <c r="BH15" s="17" t="s">
        <v>33</v>
      </c>
      <c r="BI15" s="17" t="s">
        <v>33</v>
      </c>
      <c r="BJ15" s="17" t="s">
        <v>33</v>
      </c>
      <c r="BK15" s="17" t="s">
        <v>33</v>
      </c>
    </row>
    <row r="16" spans="1:63" ht="15" customHeight="1">
      <c r="A16" s="1"/>
      <c r="B16" s="20" t="s">
        <v>34</v>
      </c>
      <c r="C16" s="20" t="s">
        <v>34</v>
      </c>
      <c r="D16" s="20" t="s">
        <v>34</v>
      </c>
      <c r="E16" s="20" t="s">
        <v>34</v>
      </c>
      <c r="F16" s="20" t="s">
        <v>34</v>
      </c>
      <c r="G16" s="20" t="s">
        <v>34</v>
      </c>
      <c r="H16" s="20" t="s">
        <v>34</v>
      </c>
      <c r="I16" s="20" t="s">
        <v>34</v>
      </c>
      <c r="J16" s="20" t="s">
        <v>34</v>
      </c>
      <c r="K16" s="20" t="s">
        <v>34</v>
      </c>
      <c r="L16" s="20" t="s">
        <v>34</v>
      </c>
      <c r="M16" s="26">
        <v>1</v>
      </c>
      <c r="N16" s="25">
        <v>1</v>
      </c>
      <c r="O16" s="25">
        <v>1</v>
      </c>
      <c r="P16" s="25">
        <v>1</v>
      </c>
      <c r="Q16" s="20" t="s">
        <v>35</v>
      </c>
      <c r="R16" s="20" t="s">
        <v>35</v>
      </c>
      <c r="S16" s="20" t="s">
        <v>35</v>
      </c>
      <c r="T16" s="20" t="s">
        <v>35</v>
      </c>
      <c r="U16" s="20" t="s">
        <v>35</v>
      </c>
      <c r="V16" s="20" t="s">
        <v>35</v>
      </c>
      <c r="W16" s="1"/>
      <c r="X16" s="20" t="s">
        <v>36</v>
      </c>
      <c r="Y16" s="20" t="s">
        <v>36</v>
      </c>
      <c r="Z16" s="20" t="s">
        <v>36</v>
      </c>
      <c r="AA16" s="20" t="s">
        <v>36</v>
      </c>
      <c r="AB16" s="20" t="s">
        <v>36</v>
      </c>
      <c r="AC16" s="20" t="s">
        <v>36</v>
      </c>
      <c r="AD16" s="20" t="s">
        <v>36</v>
      </c>
      <c r="AE16" s="20" t="s">
        <v>36</v>
      </c>
      <c r="AF16" s="20" t="s">
        <v>36</v>
      </c>
      <c r="AG16" s="20" t="s">
        <v>36</v>
      </c>
      <c r="AH16" s="20" t="s">
        <v>36</v>
      </c>
      <c r="AI16" s="1"/>
      <c r="AJ16" s="23">
        <f>AJ11</f>
        <v>0.10000000000000002</v>
      </c>
      <c r="AK16" s="23"/>
      <c r="AL16" s="23"/>
      <c r="AM16" s="23"/>
      <c r="AN16" s="23"/>
      <c r="AO16" s="1"/>
      <c r="AP16" s="17" t="s">
        <v>33</v>
      </c>
      <c r="AQ16" s="17" t="s">
        <v>33</v>
      </c>
      <c r="AR16" s="17" t="s">
        <v>33</v>
      </c>
      <c r="AS16" s="17" t="s">
        <v>33</v>
      </c>
      <c r="AT16" s="17" t="s">
        <v>33</v>
      </c>
      <c r="AU16" s="17" t="s">
        <v>33</v>
      </c>
      <c r="AV16" s="17" t="s">
        <v>33</v>
      </c>
      <c r="AW16" s="17" t="s">
        <v>33</v>
      </c>
      <c r="AX16" s="17" t="s">
        <v>33</v>
      </c>
      <c r="AY16" s="17" t="s">
        <v>33</v>
      </c>
      <c r="AZ16" s="17" t="s">
        <v>33</v>
      </c>
      <c r="BA16" s="17" t="s">
        <v>33</v>
      </c>
      <c r="BB16" s="17" t="s">
        <v>33</v>
      </c>
      <c r="BC16" s="17" t="s">
        <v>33</v>
      </c>
      <c r="BD16" s="17" t="s">
        <v>33</v>
      </c>
      <c r="BE16" s="17" t="s">
        <v>33</v>
      </c>
      <c r="BF16" s="17" t="s">
        <v>33</v>
      </c>
      <c r="BG16" s="17" t="s">
        <v>33</v>
      </c>
      <c r="BH16" s="17" t="s">
        <v>33</v>
      </c>
      <c r="BI16" s="17" t="s">
        <v>33</v>
      </c>
      <c r="BJ16" s="17" t="s">
        <v>33</v>
      </c>
      <c r="BK16" s="17" t="s">
        <v>33</v>
      </c>
    </row>
    <row r="17" spans="1:63" ht="15" customHeight="1">
      <c r="A17" s="1"/>
      <c r="B17" s="20" t="s">
        <v>37</v>
      </c>
      <c r="C17" s="20" t="s">
        <v>37</v>
      </c>
      <c r="D17" s="20" t="s">
        <v>37</v>
      </c>
      <c r="E17" s="20" t="s">
        <v>37</v>
      </c>
      <c r="F17" s="20" t="s">
        <v>37</v>
      </c>
      <c r="G17" s="20" t="s">
        <v>37</v>
      </c>
      <c r="H17" s="20" t="s">
        <v>37</v>
      </c>
      <c r="I17" s="20" t="s">
        <v>37</v>
      </c>
      <c r="J17" s="20" t="s">
        <v>37</v>
      </c>
      <c r="K17" s="20" t="s">
        <v>37</v>
      </c>
      <c r="L17" s="20" t="s">
        <v>37</v>
      </c>
      <c r="M17" s="20" t="s">
        <v>37</v>
      </c>
      <c r="N17" s="20" t="s">
        <v>37</v>
      </c>
      <c r="O17" s="20" t="s">
        <v>37</v>
      </c>
      <c r="P17" s="20" t="s">
        <v>37</v>
      </c>
      <c r="Q17" s="20" t="s">
        <v>37</v>
      </c>
      <c r="R17" s="20" t="s">
        <v>37</v>
      </c>
      <c r="S17" s="20" t="s">
        <v>37</v>
      </c>
      <c r="T17" s="20" t="s">
        <v>37</v>
      </c>
      <c r="U17" s="20" t="s">
        <v>37</v>
      </c>
      <c r="V17" s="20" t="s">
        <v>37</v>
      </c>
      <c r="W17" s="1"/>
      <c r="X17" s="20" t="s">
        <v>38</v>
      </c>
      <c r="Y17" s="20" t="s">
        <v>38</v>
      </c>
      <c r="Z17" s="20" t="s">
        <v>38</v>
      </c>
      <c r="AA17" s="20" t="s">
        <v>38</v>
      </c>
      <c r="AB17" s="20" t="s">
        <v>38</v>
      </c>
      <c r="AC17" s="20" t="s">
        <v>38</v>
      </c>
      <c r="AD17" s="20" t="s">
        <v>38</v>
      </c>
      <c r="AE17" s="20" t="s">
        <v>38</v>
      </c>
      <c r="AF17" s="20" t="s">
        <v>38</v>
      </c>
      <c r="AG17" s="20" t="s">
        <v>38</v>
      </c>
      <c r="AH17" s="20" t="s">
        <v>38</v>
      </c>
      <c r="AI17" s="1"/>
      <c r="AJ17" s="23">
        <f>SUM(AJ13:AJ16)</f>
        <v>0.45000000000000012</v>
      </c>
      <c r="AK17" s="23"/>
      <c r="AL17" s="23"/>
      <c r="AM17" s="23"/>
      <c r="AN17" s="23"/>
      <c r="AO17" s="1"/>
      <c r="AP17" s="17" t="s">
        <v>33</v>
      </c>
      <c r="AQ17" s="17" t="s">
        <v>33</v>
      </c>
      <c r="AR17" s="17" t="s">
        <v>33</v>
      </c>
      <c r="AS17" s="17" t="s">
        <v>33</v>
      </c>
      <c r="AT17" s="17" t="s">
        <v>33</v>
      </c>
      <c r="AU17" s="17" t="s">
        <v>33</v>
      </c>
      <c r="AV17" s="17" t="s">
        <v>33</v>
      </c>
      <c r="AW17" s="17" t="s">
        <v>33</v>
      </c>
      <c r="AX17" s="17" t="s">
        <v>33</v>
      </c>
      <c r="AY17" s="17" t="s">
        <v>33</v>
      </c>
      <c r="AZ17" s="17" t="s">
        <v>33</v>
      </c>
      <c r="BA17" s="17" t="s">
        <v>33</v>
      </c>
      <c r="BB17" s="17" t="s">
        <v>33</v>
      </c>
      <c r="BC17" s="17" t="s">
        <v>33</v>
      </c>
      <c r="BD17" s="17" t="s">
        <v>33</v>
      </c>
      <c r="BE17" s="17" t="s">
        <v>33</v>
      </c>
      <c r="BF17" s="17" t="s">
        <v>33</v>
      </c>
      <c r="BG17" s="17" t="s">
        <v>33</v>
      </c>
      <c r="BH17" s="17" t="s">
        <v>33</v>
      </c>
      <c r="BI17" s="17" t="s">
        <v>33</v>
      </c>
      <c r="BJ17" s="17" t="s">
        <v>33</v>
      </c>
      <c r="BK17" s="17" t="s">
        <v>33</v>
      </c>
    </row>
    <row r="18" spans="1:63" ht="15" customHeight="1">
      <c r="A18" s="1"/>
      <c r="B18" s="20" t="s">
        <v>39</v>
      </c>
      <c r="C18" s="20" t="s">
        <v>39</v>
      </c>
      <c r="D18" s="20" t="s">
        <v>39</v>
      </c>
      <c r="E18" s="20" t="s">
        <v>39</v>
      </c>
      <c r="F18" s="20" t="s">
        <v>39</v>
      </c>
      <c r="G18" s="20" t="s">
        <v>39</v>
      </c>
      <c r="H18" s="20" t="s">
        <v>39</v>
      </c>
      <c r="I18" s="20" t="s">
        <v>39</v>
      </c>
      <c r="J18" s="20" t="s">
        <v>39</v>
      </c>
      <c r="K18" s="20" t="s">
        <v>39</v>
      </c>
      <c r="L18" s="20" t="s">
        <v>39</v>
      </c>
      <c r="M18" s="21">
        <f>IF(AND(COUNT(M6:M16)=11,M6&gt;0,M7&gt;0,M8&gt;=0,M9&gt;0,M10&gt;0,M13&gt;0,M14&gt;0,M15&gt;0,M13+M15&lt;M6,M14+M15&lt;M7,OR(M16=0,M16=1)),1,0)</f>
        <v>1</v>
      </c>
      <c r="N18" s="21"/>
      <c r="O18" s="21"/>
      <c r="P18" s="21"/>
      <c r="Q18" s="20" t="s">
        <v>40</v>
      </c>
      <c r="R18" s="20" t="s">
        <v>40</v>
      </c>
      <c r="S18" s="20" t="s">
        <v>40</v>
      </c>
      <c r="T18" s="20" t="s">
        <v>40</v>
      </c>
      <c r="U18" s="20" t="s">
        <v>40</v>
      </c>
      <c r="V18" s="20" t="s">
        <v>40</v>
      </c>
      <c r="W18" s="1"/>
      <c r="X18" s="20" t="s">
        <v>41</v>
      </c>
      <c r="Y18" s="20" t="s">
        <v>41</v>
      </c>
      <c r="Z18" s="20" t="s">
        <v>41</v>
      </c>
      <c r="AA18" s="20" t="s">
        <v>41</v>
      </c>
      <c r="AB18" s="20" t="s">
        <v>41</v>
      </c>
      <c r="AC18" s="20" t="s">
        <v>41</v>
      </c>
      <c r="AD18" s="20" t="s">
        <v>41</v>
      </c>
      <c r="AE18" s="20" t="s">
        <v>41</v>
      </c>
      <c r="AF18" s="20" t="s">
        <v>41</v>
      </c>
      <c r="AG18" s="20" t="s">
        <v>41</v>
      </c>
      <c r="AH18" s="20" t="s">
        <v>41</v>
      </c>
      <c r="AI18" s="1"/>
      <c r="AJ18" s="23">
        <f>ABS(AJ12)/AJ10</f>
        <v>0.49999999999999994</v>
      </c>
      <c r="AK18" s="23"/>
      <c r="AL18" s="23"/>
      <c r="AM18" s="23"/>
      <c r="AN18" s="23"/>
      <c r="AO18" s="1"/>
      <c r="AP18" s="17" t="s">
        <v>33</v>
      </c>
      <c r="AQ18" s="17" t="s">
        <v>33</v>
      </c>
      <c r="AR18" s="17" t="s">
        <v>33</v>
      </c>
      <c r="AS18" s="17" t="s">
        <v>33</v>
      </c>
      <c r="AT18" s="17" t="s">
        <v>33</v>
      </c>
      <c r="AU18" s="17" t="s">
        <v>33</v>
      </c>
      <c r="AV18" s="17" t="s">
        <v>33</v>
      </c>
      <c r="AW18" s="17" t="s">
        <v>33</v>
      </c>
      <c r="AX18" s="17" t="s">
        <v>33</v>
      </c>
      <c r="AY18" s="17" t="s">
        <v>33</v>
      </c>
      <c r="AZ18" s="17" t="s">
        <v>33</v>
      </c>
      <c r="BA18" s="17" t="s">
        <v>33</v>
      </c>
      <c r="BB18" s="17" t="s">
        <v>33</v>
      </c>
      <c r="BC18" s="17" t="s">
        <v>33</v>
      </c>
      <c r="BD18" s="17" t="s">
        <v>33</v>
      </c>
      <c r="BE18" s="17" t="s">
        <v>33</v>
      </c>
      <c r="BF18" s="17" t="s">
        <v>33</v>
      </c>
      <c r="BG18" s="17" t="s">
        <v>33</v>
      </c>
      <c r="BH18" s="17" t="s">
        <v>33</v>
      </c>
      <c r="BI18" s="17" t="s">
        <v>33</v>
      </c>
      <c r="BJ18" s="17" t="s">
        <v>33</v>
      </c>
      <c r="BK18" s="17" t="s">
        <v>33</v>
      </c>
    </row>
    <row r="19" spans="1:63" ht="15" customHeight="1">
      <c r="A19" s="1"/>
      <c r="B19" s="17" t="str">
        <f>IF(M18=1,"Ready. Allow calculation to finish after each edit. Review the residual on Field before using the result.","Invalid inputs. Use numeric values, positive dimensions/density/diffusion, velocity &gt;= 0, and a square strictly inside the domain. The field is cleared until corrected.")</f>
        <v>Ready. Allow calculation to finish after each edit. Review the residual on Field before using the result.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</row>
    <row r="20" spans="1:63" ht="15" customHeight="1">
      <c r="A20" s="1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</row>
    <row r="21" spans="1:63" ht="1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</row>
    <row r="22" spans="1:63" ht="15" customHeight="1">
      <c r="A22" s="1"/>
      <c r="B22" s="18" t="s">
        <v>42</v>
      </c>
      <c r="C22" s="18" t="s">
        <v>42</v>
      </c>
      <c r="D22" s="18" t="s">
        <v>42</v>
      </c>
      <c r="E22" s="18" t="s">
        <v>42</v>
      </c>
      <c r="F22" s="18" t="s">
        <v>42</v>
      </c>
      <c r="G22" s="18" t="s">
        <v>42</v>
      </c>
      <c r="H22" s="18" t="s">
        <v>42</v>
      </c>
      <c r="I22" s="18" t="s">
        <v>42</v>
      </c>
      <c r="J22" s="18" t="s">
        <v>42</v>
      </c>
      <c r="K22" s="18" t="s">
        <v>42</v>
      </c>
      <c r="L22" s="18" t="s">
        <v>42</v>
      </c>
      <c r="M22" s="18" t="s">
        <v>42</v>
      </c>
      <c r="N22" s="18" t="s">
        <v>42</v>
      </c>
      <c r="O22" s="18" t="s">
        <v>42</v>
      </c>
      <c r="P22" s="18" t="s">
        <v>42</v>
      </c>
      <c r="Q22" s="18" t="s">
        <v>42</v>
      </c>
      <c r="R22" s="18" t="s">
        <v>42</v>
      </c>
      <c r="S22" s="18" t="s">
        <v>42</v>
      </c>
      <c r="T22" s="18" t="s">
        <v>42</v>
      </c>
      <c r="U22" s="18" t="s">
        <v>42</v>
      </c>
      <c r="V22" s="18" t="s">
        <v>42</v>
      </c>
      <c r="W22" s="18" t="s">
        <v>42</v>
      </c>
      <c r="X22" s="18" t="s">
        <v>42</v>
      </c>
      <c r="Y22" s="18" t="s">
        <v>42</v>
      </c>
      <c r="Z22" s="18" t="s">
        <v>42</v>
      </c>
      <c r="AA22" s="18" t="s">
        <v>42</v>
      </c>
      <c r="AB22" s="18" t="s">
        <v>42</v>
      </c>
      <c r="AC22" s="18" t="s">
        <v>42</v>
      </c>
      <c r="AD22" s="18" t="s">
        <v>42</v>
      </c>
      <c r="AE22" s="18" t="s">
        <v>42</v>
      </c>
      <c r="AF22" s="18" t="s">
        <v>42</v>
      </c>
      <c r="AG22" s="18" t="s">
        <v>42</v>
      </c>
      <c r="AH22" s="18" t="s">
        <v>42</v>
      </c>
      <c r="AI22" s="18" t="s">
        <v>42</v>
      </c>
      <c r="AJ22" s="18" t="s">
        <v>42</v>
      </c>
      <c r="AK22" s="18" t="s">
        <v>42</v>
      </c>
      <c r="AL22" s="18" t="s">
        <v>42</v>
      </c>
      <c r="AM22" s="18" t="s">
        <v>42</v>
      </c>
      <c r="AN22" s="18" t="s">
        <v>42</v>
      </c>
      <c r="AO22" s="18" t="s">
        <v>42</v>
      </c>
      <c r="AP22" s="18" t="s">
        <v>42</v>
      </c>
      <c r="AQ22" s="18" t="s">
        <v>42</v>
      </c>
      <c r="AR22" s="18" t="s">
        <v>42</v>
      </c>
      <c r="AS22" s="18" t="s">
        <v>42</v>
      </c>
      <c r="AT22" s="18" t="s">
        <v>42</v>
      </c>
      <c r="AU22" s="18" t="s">
        <v>42</v>
      </c>
      <c r="AV22" s="18" t="s">
        <v>42</v>
      </c>
      <c r="AW22" s="18" t="s">
        <v>42</v>
      </c>
      <c r="AX22" s="18" t="s">
        <v>42</v>
      </c>
      <c r="AY22" s="18" t="s">
        <v>42</v>
      </c>
      <c r="AZ22" s="18" t="s">
        <v>42</v>
      </c>
      <c r="BA22" s="18" t="s">
        <v>42</v>
      </c>
      <c r="BB22" s="18" t="s">
        <v>42</v>
      </c>
      <c r="BC22" s="18" t="s">
        <v>42</v>
      </c>
      <c r="BD22" s="18" t="s">
        <v>42</v>
      </c>
      <c r="BE22" s="18" t="s">
        <v>42</v>
      </c>
      <c r="BF22" s="18" t="s">
        <v>42</v>
      </c>
      <c r="BG22" s="18" t="s">
        <v>42</v>
      </c>
      <c r="BH22" s="18" t="s">
        <v>42</v>
      </c>
      <c r="BI22" s="18" t="s">
        <v>42</v>
      </c>
      <c r="BJ22" s="18" t="s">
        <v>42</v>
      </c>
      <c r="BK22" s="1"/>
    </row>
    <row r="23" spans="1:63" ht="15" customHeight="1">
      <c r="A23" s="1"/>
      <c r="B23" s="19">
        <f>Field!B4</f>
        <v>0</v>
      </c>
      <c r="C23" s="19"/>
      <c r="D23" s="19"/>
      <c r="E23" s="1"/>
      <c r="F23" s="1"/>
      <c r="G23" s="1"/>
      <c r="H23" s="1"/>
      <c r="I23" s="1"/>
      <c r="J23" s="1"/>
      <c r="K23" s="1"/>
      <c r="L23" s="19">
        <f>Field!L4</f>
        <v>0.5</v>
      </c>
      <c r="M23" s="19"/>
      <c r="N23" s="19"/>
      <c r="O23" s="1"/>
      <c r="P23" s="1"/>
      <c r="Q23" s="1"/>
      <c r="R23" s="1"/>
      <c r="S23" s="1"/>
      <c r="T23" s="1"/>
      <c r="U23" s="1"/>
      <c r="V23" s="19">
        <f>Field!V4</f>
        <v>1</v>
      </c>
      <c r="W23" s="19"/>
      <c r="X23" s="19"/>
      <c r="Y23" s="1"/>
      <c r="Z23" s="1"/>
      <c r="AA23" s="1"/>
      <c r="AB23" s="1"/>
      <c r="AC23" s="1"/>
      <c r="AD23" s="1"/>
      <c r="AE23" s="1"/>
      <c r="AF23" s="19">
        <f>Field!AF4</f>
        <v>1.5</v>
      </c>
      <c r="AG23" s="19"/>
      <c r="AH23" s="19"/>
      <c r="AI23" s="1"/>
      <c r="AJ23" s="1"/>
      <c r="AK23" s="1"/>
      <c r="AL23" s="1"/>
      <c r="AM23" s="1"/>
      <c r="AN23" s="1"/>
      <c r="AO23" s="1"/>
      <c r="AP23" s="19">
        <f>Field!AP4</f>
        <v>2</v>
      </c>
      <c r="AQ23" s="19"/>
      <c r="AR23" s="19"/>
      <c r="AS23" s="1"/>
      <c r="AT23" s="1"/>
      <c r="AU23" s="1"/>
      <c r="AV23" s="1"/>
      <c r="AW23" s="1"/>
      <c r="AX23" s="1"/>
      <c r="AY23" s="1"/>
      <c r="AZ23" s="19">
        <f>Field!AZ4</f>
        <v>2.5</v>
      </c>
      <c r="BA23" s="19"/>
      <c r="BB23" s="19"/>
      <c r="BC23" s="1"/>
      <c r="BD23" s="1"/>
      <c r="BE23" s="1"/>
      <c r="BF23" s="1"/>
      <c r="BG23" s="1"/>
      <c r="BH23" s="1"/>
      <c r="BI23" s="1"/>
      <c r="BJ23" s="19">
        <f>Field!BJ4</f>
        <v>3</v>
      </c>
      <c r="BK23" s="19"/>
    </row>
    <row r="24" spans="1:63" ht="12" customHeight="1">
      <c r="A24" s="11">
        <f>Field!A5</f>
        <v>2</v>
      </c>
      <c r="B24" s="3">
        <f>IF(OR($M$18=0,AND(Model!$M$16=1,Field!B$4&gt;=Model!$M$13-0.000000001,Field!B$4&lt;=Model!$M$13+Model!$M$15+0.000000001,Field!$A5&gt;=Model!$M$14-0.000000001,Field!$A5&lt;=Model!$M$14+Model!$M$15+0.000000001)),"",Field!B5)</f>
        <v>1</v>
      </c>
      <c r="C24" s="4">
        <f ca="1">IF(OR($M$18=0,AND(Model!$M$16=1,Field!C$4&gt;=Model!$M$13-0.000000001,Field!C$4&lt;=Model!$M$13+Model!$M$15+0.000000001,Field!$A5&gt;=Model!$M$14-0.000000001,Field!$A5&lt;=Model!$M$14+Model!$M$15+0.000000001)),"",Field!C5)</f>
        <v>0.99991082173863655</v>
      </c>
      <c r="D24" s="4">
        <f ca="1">IF(OR($M$18=0,AND(Model!$M$16=1,Field!D$4&gt;=Model!$M$13-0.000000001,Field!D$4&lt;=Model!$M$13+Model!$M$15+0.000000001,Field!$A5&gt;=Model!$M$14-0.000000001,Field!$A5&lt;=Model!$M$14+Model!$M$15+0.000000001)),"",Field!D5)</f>
        <v>0.99978093089400821</v>
      </c>
      <c r="E24" s="4">
        <f ca="1">IF(OR($M$18=0,AND(Model!$M$16=1,Field!E$4&gt;=Model!$M$13-0.000000001,Field!E$4&lt;=Model!$M$13+Model!$M$15+0.000000001,Field!$A5&gt;=Model!$M$14-0.000000001,Field!$A5&lt;=Model!$M$14+Model!$M$15+0.000000001)),"",Field!E5)</f>
        <v>0.99959573247453692</v>
      </c>
      <c r="F24" s="4">
        <f ca="1">IF(OR($M$18=0,AND(Model!$M$16=1,Field!F$4&gt;=Model!$M$13-0.000000001,Field!F$4&lt;=Model!$M$13+Model!$M$15+0.000000001,Field!$A5&gt;=Model!$M$14-0.000000001,Field!$A5&lt;=Model!$M$14+Model!$M$15+0.000000001)),"",Field!F5)</f>
        <v>0.99933606944268616</v>
      </c>
      <c r="G24" s="4">
        <f ca="1">IF(OR($M$18=0,AND(Model!$M$16=1,Field!G$4&gt;=Model!$M$13-0.000000001,Field!G$4&lt;=Model!$M$13+Model!$M$15+0.000000001,Field!$A5&gt;=Model!$M$14-0.000000001,Field!$A5&lt;=Model!$M$14+Model!$M$15+0.000000001)),"",Field!G5)</f>
        <v>0.99897714366339152</v>
      </c>
      <c r="H24" s="4">
        <f ca="1">IF(OR($M$18=0,AND(Model!$M$16=1,Field!H$4&gt;=Model!$M$13-0.000000001,Field!H$4&lt;=Model!$M$13+Model!$M$15+0.000000001,Field!$A5&gt;=Model!$M$14-0.000000001,Field!$A5&lt;=Model!$M$14+Model!$M$15+0.000000001)),"",Field!H5)</f>
        <v>0.99848736291450224</v>
      </c>
      <c r="I24" s="4">
        <f ca="1">IF(OR($M$18=0,AND(Model!$M$16=1,Field!I$4&gt;=Model!$M$13-0.000000001,Field!I$4&lt;=Model!$M$13+Model!$M$15+0.000000001,Field!$A5&gt;=Model!$M$14-0.000000001,Field!$A5&lt;=Model!$M$14+Model!$M$15+0.000000001)),"",Field!I5)</f>
        <v>0.99782720850251794</v>
      </c>
      <c r="J24" s="4">
        <f ca="1">IF(OR($M$18=0,AND(Model!$M$16=1,Field!J$4&gt;=Model!$M$13-0.000000001,Field!J$4&lt;=Model!$M$13+Model!$M$15+0.000000001,Field!$A5&gt;=Model!$M$14-0.000000001,Field!$A5&lt;=Model!$M$14+Model!$M$15+0.000000001)),"",Field!J5)</f>
        <v>0.99694827080813464</v>
      </c>
      <c r="K24" s="4">
        <f ca="1">IF(OR($M$18=0,AND(Model!$M$16=1,Field!K$4&gt;=Model!$M$13-0.000000001,Field!K$4&lt;=Model!$M$13+Model!$M$15+0.000000001,Field!$A5&gt;=Model!$M$14-0.000000001,Field!$A5&lt;=Model!$M$14+Model!$M$15+0.000000001)),"",Field!K5)</f>
        <v>0.99579265602647726</v>
      </c>
      <c r="L24" s="4">
        <f ca="1">IF(OR($M$18=0,AND(Model!$M$16=1,Field!L$4&gt;=Model!$M$13-0.000000001,Field!L$4&lt;=Model!$M$13+Model!$M$15+0.000000001,Field!$A5&gt;=Model!$M$14-0.000000001,Field!$A5&lt;=Model!$M$14+Model!$M$15+0.000000001)),"",Field!L5)</f>
        <v>0.9942930132231923</v>
      </c>
      <c r="M24" s="4">
        <f ca="1">IF(OR($M$18=0,AND(Model!$M$16=1,Field!M$4&gt;=Model!$M$13-0.000000001,Field!M$4&lt;=Model!$M$13+Model!$M$15+0.000000001,Field!$A5&gt;=Model!$M$14-0.000000001,Field!$A5&lt;=Model!$M$14+Model!$M$15+0.000000001)),"",Field!M5)</f>
        <v>0.99237344629149238</v>
      </c>
      <c r="N24" s="4">
        <f ca="1">IF(OR($M$18=0,AND(Model!$M$16=1,Field!N$4&gt;=Model!$M$13-0.000000001,Field!N$4&lt;=Model!$M$13+Model!$M$15+0.000000001,Field!$A5&gt;=Model!$M$14-0.000000001,Field!$A5&lt;=Model!$M$14+Model!$M$15+0.000000001)),"",Field!N5)</f>
        <v>0.98995153591322915</v>
      </c>
      <c r="O24" s="4">
        <f ca="1">IF(OR($M$18=0,AND(Model!$M$16=1,Field!O$4&gt;=Model!$M$13-0.000000001,Field!O$4&lt;=Model!$M$13+Model!$M$15+0.000000001,Field!$A5&gt;=Model!$M$14-0.000000001,Field!$A5&lt;=Model!$M$14+Model!$M$15+0.000000001)),"",Field!O5)</f>
        <v>0.98694158141297794</v>
      </c>
      <c r="P24" s="4">
        <f ca="1">IF(OR($M$18=0,AND(Model!$M$16=1,Field!P$4&gt;=Model!$M$13-0.000000001,Field!P$4&lt;=Model!$M$13+Model!$M$15+0.000000001,Field!$A5&gt;=Model!$M$14-0.000000001,Field!$A5&lt;=Model!$M$14+Model!$M$15+0.000000001)),"",Field!P5)</f>
        <v>0.98325897778342342</v>
      </c>
      <c r="Q24" s="4">
        <f ca="1">IF(OR($M$18=0,AND(Model!$M$16=1,Field!Q$4&gt;=Model!$M$13-0.000000001,Field!Q$4&lt;=Model!$M$13+Model!$M$15+0.000000001,Field!$A5&gt;=Model!$M$14-0.000000001,Field!$A5&lt;=Model!$M$14+Model!$M$15+0.000000001)),"",Field!Q5)</f>
        <v>0.97882539705553895</v>
      </c>
      <c r="R24" s="4">
        <f ca="1">IF(OR($M$18=0,AND(Model!$M$16=1,Field!R$4&gt;=Model!$M$13-0.000000001,Field!R$4&lt;=Model!$M$13+Model!$M$15+0.000000001,Field!$A5&gt;=Model!$M$14-0.000000001,Field!$A5&lt;=Model!$M$14+Model!$M$15+0.000000001)),"",Field!R5)</f>
        <v>0.97357421040376158</v>
      </c>
      <c r="S24" s="4">
        <f ca="1">IF(OR($M$18=0,AND(Model!$M$16=1,Field!S$4&gt;=Model!$M$13-0.000000001,Field!S$4&lt;=Model!$M$13+Model!$M$15+0.000000001,Field!$A5&gt;=Model!$M$14-0.000000001,Field!$A5&lt;=Model!$M$14+Model!$M$15+0.000000001)),"",Field!S5)</f>
        <v>0.96745545346881068</v>
      </c>
      <c r="T24" s="4">
        <f ca="1">IF(OR($M$18=0,AND(Model!$M$16=1,Field!T$4&gt;=Model!$M$13-0.000000001,Field!T$4&lt;=Model!$M$13+Model!$M$15+0.000000001,Field!$A5&gt;=Model!$M$14-0.000000001,Field!$A5&lt;=Model!$M$14+Model!$M$15+0.000000001)),"",Field!T5)</f>
        <v>0.9604396683510894</v>
      </c>
      <c r="U24" s="4">
        <f ca="1">IF(OR($M$18=0,AND(Model!$M$16=1,Field!U$4&gt;=Model!$M$13-0.000000001,Field!U$4&lt;=Model!$M$13+Model!$M$15+0.000000001,Field!$A5&gt;=Model!$M$14-0.000000001,Field!$A5&lt;=Model!$M$14+Model!$M$15+0.000000001)),"",Field!U5)</f>
        <v>0.9525201545170211</v>
      </c>
      <c r="V24" s="4">
        <f ca="1">IF(OR($M$18=0,AND(Model!$M$16=1,Field!V$4&gt;=Model!$M$13-0.000000001,Field!V$4&lt;=Model!$M$13+Model!$M$15+0.000000001,Field!$A5&gt;=Model!$M$14-0.000000001,Field!$A5&lt;=Model!$M$14+Model!$M$15+0.000000001)),"",Field!V5)</f>
        <v>0.94371345833590137</v>
      </c>
      <c r="W24" s="4">
        <f ca="1">IF(OR($M$18=0,AND(Model!$M$16=1,Field!W$4&gt;=Model!$M$13-0.000000001,Field!W$4&lt;=Model!$M$13+Model!$M$15+0.000000001,Field!$A5&gt;=Model!$M$14-0.000000001,Field!$A5&lt;=Model!$M$14+Model!$M$15+0.000000001)),"",Field!W5)</f>
        <v>0.93405822564647678</v>
      </c>
      <c r="X24" s="4">
        <f ca="1">IF(OR($M$18=0,AND(Model!$M$16=1,Field!X$4&gt;=Model!$M$13-0.000000001,Field!X$4&lt;=Model!$M$13+Model!$M$15+0.000000001,Field!$A5&gt;=Model!$M$14-0.000000001,Field!$A5&lt;=Model!$M$14+Model!$M$15+0.000000001)),"",Field!X5)</f>
        <v>0.92361275202149506</v>
      </c>
      <c r="Y24" s="4">
        <f ca="1">IF(OR($M$18=0,AND(Model!$M$16=1,Field!Y$4&gt;=Model!$M$13-0.000000001,Field!Y$4&lt;=Model!$M$13+Model!$M$15+0.000000001,Field!$A5&gt;=Model!$M$14-0.000000001,Field!$A5&lt;=Model!$M$14+Model!$M$15+0.000000001)),"",Field!Y5)</f>
        <v>0.91245165800213646</v>
      </c>
      <c r="Z24" s="4">
        <f ca="1">IF(OR($M$18=0,AND(Model!$M$16=1,Field!Z$4&gt;=Model!$M$13-0.000000001,Field!Z$4&lt;=Model!$M$13+Model!$M$15+0.000000001,Field!$A5&gt;=Model!$M$14-0.000000001,Field!$A5&lt;=Model!$M$14+Model!$M$15+0.000000001)),"",Field!Z5)</f>
        <v>0.90066210467305963</v>
      </c>
      <c r="AA24" s="4">
        <f ca="1">IF(OR($M$18=0,AND(Model!$M$16=1,Field!AA$4&gt;=Model!$M$13-0.000000001,Field!AA$4&lt;=Model!$M$13+Model!$M$15+0.000000001,Field!$A5&gt;=Model!$M$14-0.000000001,Field!$A5&lt;=Model!$M$14+Model!$M$15+0.000000001)),"",Field!AA5)</f>
        <v>0.88833988871305991</v>
      </c>
      <c r="AB24" s="4">
        <f ca="1">IF(OR($M$18=0,AND(Model!$M$16=1,Field!AB$4&gt;=Model!$M$13-0.000000001,Field!AB$4&lt;=Model!$M$13+Model!$M$15+0.000000001,Field!$A5&gt;=Model!$M$14-0.000000001,Field!$A5&lt;=Model!$M$14+Model!$M$15+0.000000001)),"",Field!AB5)</f>
        <v>0.87558566054547016</v>
      </c>
      <c r="AC24" s="4">
        <f ca="1">IF(OR($M$18=0,AND(Model!$M$16=1,Field!AC$4&gt;=Model!$M$13-0.000000001,Field!AC$4&lt;=Model!$M$13+Model!$M$15+0.000000001,Field!$A5&gt;=Model!$M$14-0.000000001,Field!$A5&lt;=Model!$M$14+Model!$M$15+0.000000001)),"",Field!AC5)</f>
        <v>0.86250142781073436</v>
      </c>
      <c r="AD24" s="4">
        <f ca="1">IF(OR($M$18=0,AND(Model!$M$16=1,Field!AD$4&gt;=Model!$M$13-0.000000001,Field!AD$4&lt;=Model!$M$13+Model!$M$15+0.000000001,Field!$A5&gt;=Model!$M$14-0.000000001,Field!$A5&lt;=Model!$M$14+Model!$M$15+0.000000001)),"",Field!AD5)</f>
        <v>0.84918745269890739</v>
      </c>
      <c r="AE24" s="4">
        <f ca="1">IF(OR($M$18=0,AND(Model!$M$16=1,Field!AE$4&gt;=Model!$M$13-0.000000001,Field!AE$4&lt;=Model!$M$13+Model!$M$15+0.000000001,Field!$A5&gt;=Model!$M$14-0.000000001,Field!$A5&lt;=Model!$M$14+Model!$M$15+0.000000001)),"",Field!AE5)</f>
        <v>0.83573962072102004</v>
      </c>
      <c r="AF24" s="4">
        <f ca="1">IF(OR($M$18=0,AND(Model!$M$16=1,Field!AF$4&gt;=Model!$M$13-0.000000001,Field!AF$4&lt;=Model!$M$13+Model!$M$15+0.000000001,Field!$A5&gt;=Model!$M$14-0.000000001,Field!$A5&lt;=Model!$M$14+Model!$M$15+0.000000001)),"",Field!AF5)</f>
        <v>0.82224733596939326</v>
      </c>
      <c r="AG24" s="4">
        <f ca="1">IF(OR($M$18=0,AND(Model!$M$16=1,Field!AG$4&gt;=Model!$M$13-0.000000001,Field!AG$4&lt;=Model!$M$13+Model!$M$15+0.000000001,Field!$A5&gt;=Model!$M$14-0.000000001,Field!$A5&lt;=Model!$M$14+Model!$M$15+0.000000001)),"",Field!AG5)</f>
        <v>0.80879197201009201</v>
      </c>
      <c r="AH24" s="4">
        <f ca="1">IF(OR($M$18=0,AND(Model!$M$16=1,Field!AH$4&gt;=Model!$M$13-0.000000001,Field!AH$4&lt;=Model!$M$13+Model!$M$15+0.000000001,Field!$A5&gt;=Model!$M$14-0.000000001,Field!$A5&lt;=Model!$M$14+Model!$M$15+0.000000001)),"",Field!AH5)</f>
        <v>0.79544587516402154</v>
      </c>
      <c r="AI24" s="4">
        <f ca="1">IF(OR($M$18=0,AND(Model!$M$16=1,Field!AI$4&gt;=Model!$M$13-0.000000001,Field!AI$4&lt;=Model!$M$13+Model!$M$15+0.000000001,Field!$A5&gt;=Model!$M$14-0.000000001,Field!$A5&lt;=Model!$M$14+Model!$M$15+0.000000001)),"",Field!AI5)</f>
        <v>0.78227188244310897</v>
      </c>
      <c r="AJ24" s="4">
        <f ca="1">IF(OR($M$18=0,AND(Model!$M$16=1,Field!AJ$4&gt;=Model!$M$13-0.000000001,Field!AJ$4&lt;=Model!$M$13+Model!$M$15+0.000000001,Field!$A5&gt;=Model!$M$14-0.000000001,Field!$A5&lt;=Model!$M$14+Model!$M$15+0.000000001)),"",Field!AJ5)</f>
        <v>0.76932328679534534</v>
      </c>
      <c r="AK24" s="4">
        <f ca="1">IF(OR($M$18=0,AND(Model!$M$16=1,Field!AK$4&gt;=Model!$M$13-0.000000001,Field!AK$4&lt;=Model!$M$13+Model!$M$15+0.000000001,Field!$A5&gt;=Model!$M$14-0.000000001,Field!$A5&lt;=Model!$M$14+Model!$M$15+0.000000001)),"",Field!AK5)</f>
        <v>0.75664416290283021</v>
      </c>
      <c r="AL24" s="4">
        <f ca="1">IF(OR($M$18=0,AND(Model!$M$16=1,Field!AL$4&gt;=Model!$M$13-0.000000001,Field!AL$4&lt;=Model!$M$13+Model!$M$15+0.000000001,Field!$A5&gt;=Model!$M$14-0.000000001,Field!$A5&lt;=Model!$M$14+Model!$M$15+0.000000001)),"",Field!AL5)</f>
        <v>0.74426995943718255</v>
      </c>
      <c r="AM24" s="4">
        <f ca="1">IF(OR($M$18=0,AND(Model!$M$16=1,Field!AM$4&gt;=Model!$M$13-0.000000001,Field!AM$4&lt;=Model!$M$13+Model!$M$15+0.000000001,Field!$A5&gt;=Model!$M$14-0.000000001,Field!$A5&lt;=Model!$M$14+Model!$M$15+0.000000001)),"",Field!AM5)</f>
        <v>0.73222826714564748</v>
      </c>
      <c r="AN24" s="4">
        <f ca="1">IF(OR($M$18=0,AND(Model!$M$16=1,Field!AN$4&gt;=Model!$M$13-0.000000001,Field!AN$4&lt;=Model!$M$13+Model!$M$15+0.000000001,Field!$A5&gt;=Model!$M$14-0.000000001,Field!$A5&lt;=Model!$M$14+Model!$M$15+0.000000001)),"",Field!AN5)</f>
        <v>0.72053968336077279</v>
      </c>
      <c r="AO24" s="4">
        <f ca="1">IF(OR($M$18=0,AND(Model!$M$16=1,Field!AO$4&gt;=Model!$M$13-0.000000001,Field!AO$4&lt;=Model!$M$13+Model!$M$15+0.000000001,Field!$A5&gt;=Model!$M$14-0.000000001,Field!$A5&lt;=Model!$M$14+Model!$M$15+0.000000001)),"",Field!AO5)</f>
        <v>0.70921870900925388</v>
      </c>
      <c r="AP24" s="4">
        <f ca="1">IF(OR($M$18=0,AND(Model!$M$16=1,Field!AP$4&gt;=Model!$M$13-0.000000001,Field!AP$4&lt;=Model!$M$13+Model!$M$15+0.000000001,Field!$A5&gt;=Model!$M$14-0.000000001,Field!$A5&lt;=Model!$M$14+Model!$M$15+0.000000001)),"",Field!AP5)</f>
        <v>0.69827463095645181</v>
      </c>
      <c r="AQ24" s="4">
        <f ca="1">IF(OR($M$18=0,AND(Model!$M$16=1,Field!AQ$4&gt;=Model!$M$13-0.000000001,Field!AQ$4&lt;=Model!$M$13+Model!$M$15+0.000000001,Field!$A5&gt;=Model!$M$14-0.000000001,Field!$A5&lt;=Model!$M$14+Model!$M$15+0.000000001)),"",Field!AQ5)</f>
        <v>0.68771235850536427</v>
      </c>
      <c r="AR24" s="4">
        <f ca="1">IF(OR($M$18=0,AND(Model!$M$16=1,Field!AR$4&gt;=Model!$M$13-0.000000001,Field!AR$4&lt;=Model!$M$13+Model!$M$15+0.000000001,Field!$A5&gt;=Model!$M$14-0.000000001,Field!$A5&lt;=Model!$M$14+Model!$M$15+0.000000001)),"",Field!AR5)</f>
        <v>0.67753319699673098</v>
      </c>
      <c r="AS24" s="4">
        <f ca="1">IF(OR($M$18=0,AND(Model!$M$16=1,Field!AS$4&gt;=Model!$M$13-0.000000001,Field!AS$4&lt;=Model!$M$13+Model!$M$15+0.000000001,Field!$A5&gt;=Model!$M$14-0.000000001,Field!$A5&lt;=Model!$M$14+Model!$M$15+0.000000001)),"",Field!AS5)</f>
        <v>0.66773555349493063</v>
      </c>
      <c r="AT24" s="4">
        <f ca="1">IF(OR($M$18=0,AND(Model!$M$16=1,Field!AT$4&gt;=Model!$M$13-0.000000001,Field!AT$4&lt;=Model!$M$13+Model!$M$15+0.000000001,Field!$A5&gt;=Model!$M$14-0.000000001,Field!$A5&lt;=Model!$M$14+Model!$M$15+0.000000001)),"",Field!AT5)</f>
        <v>0.65831557990842515</v>
      </c>
      <c r="AU24" s="4">
        <f ca="1">IF(OR($M$18=0,AND(Model!$M$16=1,Field!AU$4&gt;=Model!$M$13-0.000000001,Field!AU$4&lt;=Model!$M$13+Model!$M$15+0.000000001,Field!$A5&gt;=Model!$M$14-0.000000001,Field!$A5&lt;=Model!$M$14+Model!$M$15+0.000000001)),"",Field!AU5)</f>
        <v>0.64926776850820689</v>
      </c>
      <c r="AV24" s="4">
        <f ca="1">IF(OR($M$18=0,AND(Model!$M$16=1,Field!AV$4&gt;=Model!$M$13-0.000000001,Field!AV$4&lt;=Model!$M$13+Model!$M$15+0.000000001,Field!$A5&gt;=Model!$M$14-0.000000001,Field!$A5&lt;=Model!$M$14+Model!$M$15+0.000000001)),"",Field!AV5)</f>
        <v>0.64058552506016964</v>
      </c>
      <c r="AW24" s="4">
        <f ca="1">IF(OR($M$18=0,AND(Model!$M$16=1,Field!AW$4&gt;=Model!$M$13-0.000000001,Field!AW$4&lt;=Model!$M$13+Model!$M$15+0.000000001,Field!$A5&gt;=Model!$M$14-0.000000001,Field!$A5&lt;=Model!$M$14+Model!$M$15+0.000000001)),"",Field!AW5)</f>
        <v>0.63226175760977688</v>
      </c>
      <c r="AX24" s="4">
        <f ca="1">IF(OR($M$18=0,AND(Model!$M$16=1,Field!AX$4&gt;=Model!$M$13-0.000000001,Field!AX$4&lt;=Model!$M$13+Model!$M$15+0.000000001,Field!$A5&gt;=Model!$M$14-0.000000001,Field!$A5&lt;=Model!$M$14+Model!$M$15+0.000000001)),"",Field!AX5)</f>
        <v>0.62428953706789747</v>
      </c>
      <c r="AY24" s="4">
        <f ca="1">IF(OR($M$18=0,AND(Model!$M$16=1,Field!AY$4&gt;=Model!$M$13-0.000000001,Field!AY$4&lt;=Model!$M$13+Model!$M$15+0.000000001,Field!$A5&gt;=Model!$M$14-0.000000001,Field!$A5&lt;=Model!$M$14+Model!$M$15+0.000000001)),"",Field!AY5)</f>
        <v>0.61666291309692944</v>
      </c>
      <c r="AZ24" s="4">
        <f ca="1">IF(OR($M$18=0,AND(Model!$M$16=1,Field!AZ$4&gt;=Model!$M$13-0.000000001,Field!AZ$4&lt;=Model!$M$13+Model!$M$15+0.000000001,Field!$A5&gt;=Model!$M$14-0.000000001,Field!$A5&lt;=Model!$M$14+Model!$M$15+0.000000001)),"",Field!AZ5)</f>
        <v>0.60937801131098712</v>
      </c>
      <c r="BA24" s="4">
        <f ca="1">IF(OR($M$18=0,AND(Model!$M$16=1,Field!BA$4&gt;=Model!$M$13-0.000000001,Field!BA$4&lt;=Model!$M$13+Model!$M$15+0.000000001,Field!$A5&gt;=Model!$M$14-0.000000001,Field!$A5&lt;=Model!$M$14+Model!$M$15+0.000000001)),"",Field!BA5)</f>
        <v>0.60243460455424114</v>
      </c>
      <c r="BB24" s="4">
        <f ca="1">IF(OR($M$18=0,AND(Model!$M$16=1,Field!BB$4&gt;=Model!$M$13-0.000000001,Field!BB$4&lt;=Model!$M$13+Model!$M$15+0.000000001,Field!$A5&gt;=Model!$M$14-0.000000001,Field!$A5&lt;=Model!$M$14+Model!$M$15+0.000000001)),"",Field!BB5)</f>
        <v>0.59583845606598185</v>
      </c>
      <c r="BC24" s="4">
        <f ca="1">IF(OR($M$18=0,AND(Model!$M$16=1,Field!BC$4&gt;=Model!$M$13-0.000000001,Field!BC$4&lt;=Model!$M$13+Model!$M$15+0.000000001,Field!$A5&gt;=Model!$M$14-0.000000001,Field!$A5&lt;=Model!$M$14+Model!$M$15+0.000000001)),"",Field!BC5)</f>
        <v>0.58960489760365575</v>
      </c>
      <c r="BD24" s="4">
        <f ca="1">IF(OR($M$18=0,AND(Model!$M$16=1,Field!BD$4&gt;=Model!$M$13-0.000000001,Field!BD$4&lt;=Model!$M$13+Model!$M$15+0.000000001,Field!$A5&gt;=Model!$M$14-0.000000001,Field!$A5&lt;=Model!$M$14+Model!$M$15+0.000000001)),"",Field!BD5)</f>
        <v>0.58376436536531273</v>
      </c>
      <c r="BE24" s="4">
        <f ca="1">IF(OR($M$18=0,AND(Model!$M$16=1,Field!BE$4&gt;=Model!$M$13-0.000000001,Field!BE$4&lt;=Model!$M$13+Model!$M$15+0.000000001,Field!$A5&gt;=Model!$M$14-0.000000001,Field!$A5&lt;=Model!$M$14+Model!$M$15+0.000000001)),"",Field!BE5)</f>
        <v>0.57837102452198319</v>
      </c>
      <c r="BF24" s="4">
        <f ca="1">IF(OR($M$18=0,AND(Model!$M$16=1,Field!BF$4&gt;=Model!$M$13-0.000000001,Field!BF$4&lt;=Model!$M$13+Model!$M$15+0.000000001,Field!$A5&gt;=Model!$M$14-0.000000001,Field!$A5&lt;=Model!$M$14+Model!$M$15+0.000000001)),"",Field!BF5)</f>
        <v>0.57351625343715484</v>
      </c>
      <c r="BG24" s="4">
        <f ca="1">IF(OR($M$18=0,AND(Model!$M$16=1,Field!BG$4&gt;=Model!$M$13-0.000000001,Field!BG$4&lt;=Model!$M$13+Model!$M$15+0.000000001,Field!$A5&gt;=Model!$M$14-0.000000001,Field!$A5&lt;=Model!$M$14+Model!$M$15+0.000000001)),"",Field!BG5)</f>
        <v>0.56934976292914541</v>
      </c>
      <c r="BH24" s="4">
        <f ca="1">IF(OR($M$18=0,AND(Model!$M$16=1,Field!BH$4&gt;=Model!$M$13-0.000000001,Field!BH$4&lt;=Model!$M$13+Model!$M$15+0.000000001,Field!$A5&gt;=Model!$M$14-0.000000001,Field!$A5&lt;=Model!$M$14+Model!$M$15+0.000000001)),"",Field!BH5)</f>
        <v>0.56611270045063544</v>
      </c>
      <c r="BI24" s="4">
        <f ca="1">IF(OR($M$18=0,AND(Model!$M$16=1,Field!BI$4&gt;=Model!$M$13-0.000000001,Field!BI$4&lt;=Model!$M$13+Model!$M$15+0.000000001,Field!$A5&gt;=Model!$M$14-0.000000001,Field!$A5&lt;=Model!$M$14+Model!$M$15+0.000000001)),"",Field!BI5)</f>
        <v>0.56418955657608705</v>
      </c>
      <c r="BJ24" s="5">
        <f ca="1">IF(OR($M$18=0,AND(Model!$M$16=1,Field!BJ$4&gt;=Model!$M$13-0.000000001,Field!BJ$4&lt;=Model!$M$13+Model!$M$15+0.000000001,Field!$A5&gt;=Model!$M$14-0.000000001,Field!$A5&lt;=Model!$M$14+Model!$M$15+0.000000001)),"",Field!BJ5)</f>
        <v>0.56418955657608705</v>
      </c>
      <c r="BK24" s="1"/>
    </row>
    <row r="25" spans="1:63" ht="12" customHeight="1">
      <c r="A25" s="1"/>
      <c r="B25" s="6">
        <f>IF(OR($M$18=0,AND(Model!$M$16=1,Field!B$4&gt;=Model!$M$13-0.000000001,Field!B$4&lt;=Model!$M$13+Model!$M$15+0.000000001,Field!$A6&gt;=Model!$M$14-0.000000001,Field!$A6&lt;=Model!$M$14+Model!$M$15+0.000000001)),"",Field!B6)</f>
        <v>1</v>
      </c>
      <c r="C25" s="2">
        <f ca="1">IF(OR($M$18=0,AND(Model!$M$16=1,Field!C$4&gt;=Model!$M$13-0.000000001,Field!C$4&lt;=Model!$M$13+Model!$M$15+0.000000001,Field!$A6&gt;=Model!$M$14-0.000000001,Field!$A6&lt;=Model!$M$14+Model!$M$15+0.000000001)),"",Field!C6)</f>
        <v>0.99991082173863655</v>
      </c>
      <c r="D25" s="2">
        <f ca="1">IF(OR($M$18=0,AND(Model!$M$16=1,Field!D$4&gt;=Model!$M$13-0.000000001,Field!D$4&lt;=Model!$M$13+Model!$M$15+0.000000001,Field!$A6&gt;=Model!$M$14-0.000000001,Field!$A6&lt;=Model!$M$14+Model!$M$15+0.000000001)),"",Field!D6)</f>
        <v>0.99978093089400821</v>
      </c>
      <c r="E25" s="2">
        <f ca="1">IF(OR($M$18=0,AND(Model!$M$16=1,Field!E$4&gt;=Model!$M$13-0.000000001,Field!E$4&lt;=Model!$M$13+Model!$M$15+0.000000001,Field!$A6&gt;=Model!$M$14-0.000000001,Field!$A6&lt;=Model!$M$14+Model!$M$15+0.000000001)),"",Field!E6)</f>
        <v>0.99959573247453659</v>
      </c>
      <c r="F25" s="2">
        <f ca="1">IF(OR($M$18=0,AND(Model!$M$16=1,Field!F$4&gt;=Model!$M$13-0.000000001,Field!F$4&lt;=Model!$M$13+Model!$M$15+0.000000001,Field!$A6&gt;=Model!$M$14-0.000000001,Field!$A6&lt;=Model!$M$14+Model!$M$15+0.000000001)),"",Field!F6)</f>
        <v>0.99933606944268571</v>
      </c>
      <c r="G25" s="2">
        <f ca="1">IF(OR($M$18=0,AND(Model!$M$16=1,Field!G$4&gt;=Model!$M$13-0.000000001,Field!G$4&lt;=Model!$M$13+Model!$M$15+0.000000001,Field!$A6&gt;=Model!$M$14-0.000000001,Field!$A6&lt;=Model!$M$14+Model!$M$15+0.000000001)),"",Field!G6)</f>
        <v>0.99897714366339119</v>
      </c>
      <c r="H25" s="2">
        <f ca="1">IF(OR($M$18=0,AND(Model!$M$16=1,Field!H$4&gt;=Model!$M$13-0.000000001,Field!H$4&lt;=Model!$M$13+Model!$M$15+0.000000001,Field!$A6&gt;=Model!$M$14-0.000000001,Field!$A6&lt;=Model!$M$14+Model!$M$15+0.000000001)),"",Field!H6)</f>
        <v>0.99848736291450191</v>
      </c>
      <c r="I25" s="2">
        <f ca="1">IF(OR($M$18=0,AND(Model!$M$16=1,Field!I$4&gt;=Model!$M$13-0.000000001,Field!I$4&lt;=Model!$M$13+Model!$M$15+0.000000001,Field!$A6&gt;=Model!$M$14-0.000000001,Field!$A6&lt;=Model!$M$14+Model!$M$15+0.000000001)),"",Field!I6)</f>
        <v>0.9978272085025176</v>
      </c>
      <c r="J25" s="2">
        <f ca="1">IF(OR($M$18=0,AND(Model!$M$16=1,Field!J$4&gt;=Model!$M$13-0.000000001,Field!J$4&lt;=Model!$M$13+Model!$M$15+0.000000001,Field!$A6&gt;=Model!$M$14-0.000000001,Field!$A6&lt;=Model!$M$14+Model!$M$15+0.000000001)),"",Field!J6)</f>
        <v>0.99694827080813442</v>
      </c>
      <c r="K25" s="2">
        <f ca="1">IF(OR($M$18=0,AND(Model!$M$16=1,Field!K$4&gt;=Model!$M$13-0.000000001,Field!K$4&lt;=Model!$M$13+Model!$M$15+0.000000001,Field!$A6&gt;=Model!$M$14-0.000000001,Field!$A6&lt;=Model!$M$14+Model!$M$15+0.000000001)),"",Field!K6)</f>
        <v>0.99579265602647693</v>
      </c>
      <c r="L25" s="2">
        <f ca="1">IF(OR($M$18=0,AND(Model!$M$16=1,Field!L$4&gt;=Model!$M$13-0.000000001,Field!L$4&lt;=Model!$M$13+Model!$M$15+0.000000001,Field!$A6&gt;=Model!$M$14-0.000000001,Field!$A6&lt;=Model!$M$14+Model!$M$15+0.000000001)),"",Field!L6)</f>
        <v>0.99429301322319197</v>
      </c>
      <c r="M25" s="2">
        <f ca="1">IF(OR($M$18=0,AND(Model!$M$16=1,Field!M$4&gt;=Model!$M$13-0.000000001,Field!M$4&lt;=Model!$M$13+Model!$M$15+0.000000001,Field!$A6&gt;=Model!$M$14-0.000000001,Field!$A6&lt;=Model!$M$14+Model!$M$15+0.000000001)),"",Field!M6)</f>
        <v>0.99237344629149193</v>
      </c>
      <c r="N25" s="2">
        <f ca="1">IF(OR($M$18=0,AND(Model!$M$16=1,Field!N$4&gt;=Model!$M$13-0.000000001,Field!N$4&lt;=Model!$M$13+Model!$M$15+0.000000001,Field!$A6&gt;=Model!$M$14-0.000000001,Field!$A6&lt;=Model!$M$14+Model!$M$15+0.000000001)),"",Field!N6)</f>
        <v>0.98995153591322871</v>
      </c>
      <c r="O25" s="2">
        <f ca="1">IF(OR($M$18=0,AND(Model!$M$16=1,Field!O$4&gt;=Model!$M$13-0.000000001,Field!O$4&lt;=Model!$M$13+Model!$M$15+0.000000001,Field!$A6&gt;=Model!$M$14-0.000000001,Field!$A6&lt;=Model!$M$14+Model!$M$15+0.000000001)),"",Field!O6)</f>
        <v>0.98694158141297761</v>
      </c>
      <c r="P25" s="2">
        <f ca="1">IF(OR($M$18=0,AND(Model!$M$16=1,Field!P$4&gt;=Model!$M$13-0.000000001,Field!P$4&lt;=Model!$M$13+Model!$M$15+0.000000001,Field!$A6&gt;=Model!$M$14-0.000000001,Field!$A6&lt;=Model!$M$14+Model!$M$15+0.000000001)),"",Field!P6)</f>
        <v>0.98325897778342308</v>
      </c>
      <c r="Q25" s="2">
        <f ca="1">IF(OR($M$18=0,AND(Model!$M$16=1,Field!Q$4&gt;=Model!$M$13-0.000000001,Field!Q$4&lt;=Model!$M$13+Model!$M$15+0.000000001,Field!$A6&gt;=Model!$M$14-0.000000001,Field!$A6&lt;=Model!$M$14+Model!$M$15+0.000000001)),"",Field!Q6)</f>
        <v>0.97882539705553862</v>
      </c>
      <c r="R25" s="2">
        <f ca="1">IF(OR($M$18=0,AND(Model!$M$16=1,Field!R$4&gt;=Model!$M$13-0.000000001,Field!R$4&lt;=Model!$M$13+Model!$M$15+0.000000001,Field!$A6&gt;=Model!$M$14-0.000000001,Field!$A6&lt;=Model!$M$14+Model!$M$15+0.000000001)),"",Field!R6)</f>
        <v>0.97357421040376124</v>
      </c>
      <c r="S25" s="2">
        <f ca="1">IF(OR($M$18=0,AND(Model!$M$16=1,Field!S$4&gt;=Model!$M$13-0.000000001,Field!S$4&lt;=Model!$M$13+Model!$M$15+0.000000001,Field!$A6&gt;=Model!$M$14-0.000000001,Field!$A6&lt;=Model!$M$14+Model!$M$15+0.000000001)),"",Field!S6)</f>
        <v>0.96745545346881012</v>
      </c>
      <c r="T25" s="2">
        <f ca="1">IF(OR($M$18=0,AND(Model!$M$16=1,Field!T$4&gt;=Model!$M$13-0.000000001,Field!T$4&lt;=Model!$M$13+Model!$M$15+0.000000001,Field!$A6&gt;=Model!$M$14-0.000000001,Field!$A6&lt;=Model!$M$14+Model!$M$15+0.000000001)),"",Field!T6)</f>
        <v>0.96043966835108885</v>
      </c>
      <c r="U25" s="2">
        <f ca="1">IF(OR($M$18=0,AND(Model!$M$16=1,Field!U$4&gt;=Model!$M$13-0.000000001,Field!U$4&lt;=Model!$M$13+Model!$M$15+0.000000001,Field!$A6&gt;=Model!$M$14-0.000000001,Field!$A6&lt;=Model!$M$14+Model!$M$15+0.000000001)),"",Field!U6)</f>
        <v>0.95252015451702043</v>
      </c>
      <c r="V25" s="2">
        <f ca="1">IF(OR($M$18=0,AND(Model!$M$16=1,Field!V$4&gt;=Model!$M$13-0.000000001,Field!V$4&lt;=Model!$M$13+Model!$M$15+0.000000001,Field!$A6&gt;=Model!$M$14-0.000000001,Field!$A6&lt;=Model!$M$14+Model!$M$15+0.000000001)),"",Field!V6)</f>
        <v>0.94371345833590059</v>
      </c>
      <c r="W25" s="2">
        <f ca="1">IF(OR($M$18=0,AND(Model!$M$16=1,Field!W$4&gt;=Model!$M$13-0.000000001,Field!W$4&lt;=Model!$M$13+Model!$M$15+0.000000001,Field!$A6&gt;=Model!$M$14-0.000000001,Field!$A6&lt;=Model!$M$14+Model!$M$15+0.000000001)),"",Field!W6)</f>
        <v>0.93405822564647578</v>
      </c>
      <c r="X25" s="2">
        <f ca="1">IF(OR($M$18=0,AND(Model!$M$16=1,Field!X$4&gt;=Model!$M$13-0.000000001,Field!X$4&lt;=Model!$M$13+Model!$M$15+0.000000001,Field!$A6&gt;=Model!$M$14-0.000000001,Field!$A6&lt;=Model!$M$14+Model!$M$15+0.000000001)),"",Field!X6)</f>
        <v>0.92361275202149395</v>
      </c>
      <c r="Y25" s="2">
        <f ca="1">IF(OR($M$18=0,AND(Model!$M$16=1,Field!Y$4&gt;=Model!$M$13-0.000000001,Field!Y$4&lt;=Model!$M$13+Model!$M$15+0.000000001,Field!$A6&gt;=Model!$M$14-0.000000001,Field!$A6&lt;=Model!$M$14+Model!$M$15+0.000000001)),"",Field!Y6)</f>
        <v>0.91245165800213479</v>
      </c>
      <c r="Z25" s="2">
        <f ca="1">IF(OR($M$18=0,AND(Model!$M$16=1,Field!Z$4&gt;=Model!$M$13-0.000000001,Field!Z$4&lt;=Model!$M$13+Model!$M$15+0.000000001,Field!$A6&gt;=Model!$M$14-0.000000001,Field!$A6&lt;=Model!$M$14+Model!$M$15+0.000000001)),"",Field!Z6)</f>
        <v>0.90066210467305763</v>
      </c>
      <c r="AA25" s="2">
        <f ca="1">IF(OR($M$18=0,AND(Model!$M$16=1,Field!AA$4&gt;=Model!$M$13-0.000000001,Field!AA$4&lt;=Model!$M$13+Model!$M$15+0.000000001,Field!$A6&gt;=Model!$M$14-0.000000001,Field!$A6&lt;=Model!$M$14+Model!$M$15+0.000000001)),"",Field!AA6)</f>
        <v>0.88833988871305747</v>
      </c>
      <c r="AB25" s="2">
        <f ca="1">IF(OR($M$18=0,AND(Model!$M$16=1,Field!AB$4&gt;=Model!$M$13-0.000000001,Field!AB$4&lt;=Model!$M$13+Model!$M$15+0.000000001,Field!$A6&gt;=Model!$M$14-0.000000001,Field!$A6&lt;=Model!$M$14+Model!$M$15+0.000000001)),"",Field!AB6)</f>
        <v>0.87558566054546705</v>
      </c>
      <c r="AC25" s="2">
        <f ca="1">IF(OR($M$18=0,AND(Model!$M$16=1,Field!AC$4&gt;=Model!$M$13-0.000000001,Field!AC$4&lt;=Model!$M$13+Model!$M$15+0.000000001,Field!$A6&gt;=Model!$M$14-0.000000001,Field!$A6&lt;=Model!$M$14+Model!$M$15+0.000000001)),"",Field!AC6)</f>
        <v>0.86250142781073047</v>
      </c>
      <c r="AD25" s="2">
        <f ca="1">IF(OR($M$18=0,AND(Model!$M$16=1,Field!AD$4&gt;=Model!$M$13-0.000000001,Field!AD$4&lt;=Model!$M$13+Model!$M$15+0.000000001,Field!$A6&gt;=Model!$M$14-0.000000001,Field!$A6&lt;=Model!$M$14+Model!$M$15+0.000000001)),"",Field!AD6)</f>
        <v>0.84918745269890261</v>
      </c>
      <c r="AE25" s="2">
        <f ca="1">IF(OR($M$18=0,AND(Model!$M$16=1,Field!AE$4&gt;=Model!$M$13-0.000000001,Field!AE$4&lt;=Model!$M$13+Model!$M$15+0.000000001,Field!$A6&gt;=Model!$M$14-0.000000001,Field!$A6&lt;=Model!$M$14+Model!$M$15+0.000000001)),"",Field!AE6)</f>
        <v>0.83573962072101415</v>
      </c>
      <c r="AF25" s="2">
        <f ca="1">IF(OR($M$18=0,AND(Model!$M$16=1,Field!AF$4&gt;=Model!$M$13-0.000000001,Field!AF$4&lt;=Model!$M$13+Model!$M$15+0.000000001,Field!$A6&gt;=Model!$M$14-0.000000001,Field!$A6&lt;=Model!$M$14+Model!$M$15+0.000000001)),"",Field!AF6)</f>
        <v>0.82224733596938582</v>
      </c>
      <c r="AG25" s="2">
        <f ca="1">IF(OR($M$18=0,AND(Model!$M$16=1,Field!AG$4&gt;=Model!$M$13-0.000000001,Field!AG$4&lt;=Model!$M$13+Model!$M$15+0.000000001,Field!$A6&gt;=Model!$M$14-0.000000001,Field!$A6&lt;=Model!$M$14+Model!$M$15+0.000000001)),"",Field!AG6)</f>
        <v>0.80879197201008268</v>
      </c>
      <c r="AH25" s="2">
        <f ca="1">IF(OR($M$18=0,AND(Model!$M$16=1,Field!AH$4&gt;=Model!$M$13-0.000000001,Field!AH$4&lt;=Model!$M$13+Model!$M$15+0.000000001,Field!$A6&gt;=Model!$M$14-0.000000001,Field!$A6&lt;=Model!$M$14+Model!$M$15+0.000000001)),"",Field!AH6)</f>
        <v>0.79544587516401</v>
      </c>
      <c r="AI25" s="2">
        <f ca="1">IF(OR($M$18=0,AND(Model!$M$16=1,Field!AI$4&gt;=Model!$M$13-0.000000001,Field!AI$4&lt;=Model!$M$13+Model!$M$15+0.000000001,Field!$A6&gt;=Model!$M$14-0.000000001,Field!$A6&lt;=Model!$M$14+Model!$M$15+0.000000001)),"",Field!AI6)</f>
        <v>0.78227188244309465</v>
      </c>
      <c r="AJ25" s="2">
        <f ca="1">IF(OR($M$18=0,AND(Model!$M$16=1,Field!AJ$4&gt;=Model!$M$13-0.000000001,Field!AJ$4&lt;=Model!$M$13+Model!$M$15+0.000000001,Field!$A6&gt;=Model!$M$14-0.000000001,Field!$A6&lt;=Model!$M$14+Model!$M$15+0.000000001)),"",Field!AJ6)</f>
        <v>0.76932328679532758</v>
      </c>
      <c r="AK25" s="2">
        <f ca="1">IF(OR($M$18=0,AND(Model!$M$16=1,Field!AK$4&gt;=Model!$M$13-0.000000001,Field!AK$4&lt;=Model!$M$13+Model!$M$15+0.000000001,Field!$A6&gt;=Model!$M$14-0.000000001,Field!$A6&lt;=Model!$M$14+Model!$M$15+0.000000001)),"",Field!AK6)</f>
        <v>0.75664416290280812</v>
      </c>
      <c r="AL25" s="2">
        <f ca="1">IF(OR($M$18=0,AND(Model!$M$16=1,Field!AL$4&gt;=Model!$M$13-0.000000001,Field!AL$4&lt;=Model!$M$13+Model!$M$15+0.000000001,Field!$A6&gt;=Model!$M$14-0.000000001,Field!$A6&lt;=Model!$M$14+Model!$M$15+0.000000001)),"",Field!AL6)</f>
        <v>0.74426995943715546</v>
      </c>
      <c r="AM25" s="2">
        <f ca="1">IF(OR($M$18=0,AND(Model!$M$16=1,Field!AM$4&gt;=Model!$M$13-0.000000001,Field!AM$4&lt;=Model!$M$13+Model!$M$15+0.000000001,Field!$A6&gt;=Model!$M$14-0.000000001,Field!$A6&lt;=Model!$M$14+Model!$M$15+0.000000001)),"",Field!AM6)</f>
        <v>0.73222826714561406</v>
      </c>
      <c r="AN25" s="2">
        <f ca="1">IF(OR($M$18=0,AND(Model!$M$16=1,Field!AN$4&gt;=Model!$M$13-0.000000001,Field!AN$4&lt;=Model!$M$13+Model!$M$15+0.000000001,Field!$A6&gt;=Model!$M$14-0.000000001,Field!$A6&lt;=Model!$M$14+Model!$M$15+0.000000001)),"",Field!AN6)</f>
        <v>0.72053968336073182</v>
      </c>
      <c r="AO25" s="2">
        <f ca="1">IF(OR($M$18=0,AND(Model!$M$16=1,Field!AO$4&gt;=Model!$M$13-0.000000001,Field!AO$4&lt;=Model!$M$13+Model!$M$15+0.000000001,Field!$A6&gt;=Model!$M$14-0.000000001,Field!$A6&lt;=Model!$M$14+Model!$M$15+0.000000001)),"",Field!AO6)</f>
        <v>0.70921870900920414</v>
      </c>
      <c r="AP25" s="2">
        <f ca="1">IF(OR($M$18=0,AND(Model!$M$16=1,Field!AP$4&gt;=Model!$M$13-0.000000001,Field!AP$4&lt;=Model!$M$13+Model!$M$15+0.000000001,Field!$A6&gt;=Model!$M$14-0.000000001,Field!$A6&lt;=Model!$M$14+Model!$M$15+0.000000001)),"",Field!AP6)</f>
        <v>0.69827463095639131</v>
      </c>
      <c r="AQ25" s="2">
        <f ca="1">IF(OR($M$18=0,AND(Model!$M$16=1,Field!AQ$4&gt;=Model!$M$13-0.000000001,Field!AQ$4&lt;=Model!$M$13+Model!$M$15+0.000000001,Field!$A6&gt;=Model!$M$14-0.000000001,Field!$A6&lt;=Model!$M$14+Model!$M$15+0.000000001)),"",Field!AQ6)</f>
        <v>0.687712358505291</v>
      </c>
      <c r="AR25" s="2">
        <f ca="1">IF(OR($M$18=0,AND(Model!$M$16=1,Field!AR$4&gt;=Model!$M$13-0.000000001,Field!AR$4&lt;=Model!$M$13+Model!$M$15+0.000000001,Field!$A6&gt;=Model!$M$14-0.000000001,Field!$A6&lt;=Model!$M$14+Model!$M$15+0.000000001)),"",Field!AR6)</f>
        <v>0.67753319699664283</v>
      </c>
      <c r="AS25" s="2">
        <f ca="1">IF(OR($M$18=0,AND(Model!$M$16=1,Field!AS$4&gt;=Model!$M$13-0.000000001,Field!AS$4&lt;=Model!$M$13+Model!$M$15+0.000000001,Field!$A6&gt;=Model!$M$14-0.000000001,Field!$A6&lt;=Model!$M$14+Model!$M$15+0.000000001)),"",Field!AS6)</f>
        <v>0.6677355534948245</v>
      </c>
      <c r="AT25" s="2">
        <f ca="1">IF(OR($M$18=0,AND(Model!$M$16=1,Field!AT$4&gt;=Model!$M$13-0.000000001,Field!AT$4&lt;=Model!$M$13+Model!$M$15+0.000000001,Field!$A6&gt;=Model!$M$14-0.000000001,Field!$A6&lt;=Model!$M$14+Model!$M$15+0.000000001)),"",Field!AT6)</f>
        <v>0.65831557990829814</v>
      </c>
      <c r="AU25" s="2">
        <f ca="1">IF(OR($M$18=0,AND(Model!$M$16=1,Field!AU$4&gt;=Model!$M$13-0.000000001,Field!AU$4&lt;=Model!$M$13+Model!$M$15+0.000000001,Field!$A6&gt;=Model!$M$14-0.000000001,Field!$A6&lt;=Model!$M$14+Model!$M$15+0.000000001)),"",Field!AU6)</f>
        <v>0.64926776850805579</v>
      </c>
      <c r="AV25" s="2">
        <f ca="1">IF(OR($M$18=0,AND(Model!$M$16=1,Field!AV$4&gt;=Model!$M$13-0.000000001,Field!AV$4&lt;=Model!$M$13+Model!$M$15+0.000000001,Field!$A6&gt;=Model!$M$14-0.000000001,Field!$A6&lt;=Model!$M$14+Model!$M$15+0.000000001)),"",Field!AV6)</f>
        <v>0.64058552505999045</v>
      </c>
      <c r="AW25" s="2">
        <f ca="1">IF(OR($M$18=0,AND(Model!$M$16=1,Field!AW$4&gt;=Model!$M$13-0.000000001,Field!AW$4&lt;=Model!$M$13+Model!$M$15+0.000000001,Field!$A6&gt;=Model!$M$14-0.000000001,Field!$A6&lt;=Model!$M$14+Model!$M$15+0.000000001)),"",Field!AW6)</f>
        <v>0.63226175760956538</v>
      </c>
      <c r="AX25" s="2">
        <f ca="1">IF(OR($M$18=0,AND(Model!$M$16=1,Field!AX$4&gt;=Model!$M$13-0.000000001,Field!AX$4&lt;=Model!$M$13+Model!$M$15+0.000000001,Field!$A6&gt;=Model!$M$14-0.000000001,Field!$A6&lt;=Model!$M$14+Model!$M$15+0.000000001)),"",Field!AX6)</f>
        <v>0.62428953706764911</v>
      </c>
      <c r="AY25" s="2">
        <f ca="1">IF(OR($M$18=0,AND(Model!$M$16=1,Field!AY$4&gt;=Model!$M$13-0.000000001,Field!AY$4&lt;=Model!$M$13+Model!$M$15+0.000000001,Field!$A6&gt;=Model!$M$14-0.000000001,Field!$A6&lt;=Model!$M$14+Model!$M$15+0.000000001)),"",Field!AY6)</f>
        <v>0.61666291309663956</v>
      </c>
      <c r="AZ25" s="2">
        <f ca="1">IF(OR($M$18=0,AND(Model!$M$16=1,Field!AZ$4&gt;=Model!$M$13-0.000000001,Field!AZ$4&lt;=Model!$M$13+Model!$M$15+0.000000001,Field!$A6&gt;=Model!$M$14-0.000000001,Field!$A6&lt;=Model!$M$14+Model!$M$15+0.000000001)),"",Field!AZ6)</f>
        <v>0.60937801131065095</v>
      </c>
      <c r="BA25" s="2">
        <f ca="1">IF(OR($M$18=0,AND(Model!$M$16=1,Field!BA$4&gt;=Model!$M$13-0.000000001,Field!BA$4&lt;=Model!$M$13+Model!$M$15+0.000000001,Field!$A6&gt;=Model!$M$14-0.000000001,Field!$A6&lt;=Model!$M$14+Model!$M$15+0.000000001)),"",Field!BA6)</f>
        <v>0.60243460455385367</v>
      </c>
      <c r="BB25" s="2">
        <f ca="1">IF(OR($M$18=0,AND(Model!$M$16=1,Field!BB$4&gt;=Model!$M$13-0.000000001,Field!BB$4&lt;=Model!$M$13+Model!$M$15+0.000000001,Field!$A6&gt;=Model!$M$14-0.000000001,Field!$A6&lt;=Model!$M$14+Model!$M$15+0.000000001)),"",Field!BB6)</f>
        <v>0.59583845606553831</v>
      </c>
      <c r="BC25" s="2">
        <f ca="1">IF(OR($M$18=0,AND(Model!$M$16=1,Field!BC$4&gt;=Model!$M$13-0.000000001,Field!BC$4&lt;=Model!$M$13+Model!$M$15+0.000000001,Field!$A6&gt;=Model!$M$14-0.000000001,Field!$A6&lt;=Model!$M$14+Model!$M$15+0.000000001)),"",Field!BC6)</f>
        <v>0.58960489760315227</v>
      </c>
      <c r="BD25" s="2">
        <f ca="1">IF(OR($M$18=0,AND(Model!$M$16=1,Field!BD$4&gt;=Model!$M$13-0.000000001,Field!BD$4&lt;=Model!$M$13+Model!$M$15+0.000000001,Field!$A6&gt;=Model!$M$14-0.000000001,Field!$A6&lt;=Model!$M$14+Model!$M$15+0.000000001)),"",Field!BD6)</f>
        <v>0.5837643653647463</v>
      </c>
      <c r="BE25" s="2">
        <f ca="1">IF(OR($M$18=0,AND(Model!$M$16=1,Field!BE$4&gt;=Model!$M$13-0.000000001,Field!BE$4&lt;=Model!$M$13+Model!$M$15+0.000000001,Field!$A6&gt;=Model!$M$14-0.000000001,Field!$A6&lt;=Model!$M$14+Model!$M$15+0.000000001)),"",Field!BE6)</f>
        <v>0.57837102452135281</v>
      </c>
      <c r="BF25" s="2">
        <f ca="1">IF(OR($M$18=0,AND(Model!$M$16=1,Field!BF$4&gt;=Model!$M$13-0.000000001,Field!BF$4&lt;=Model!$M$13+Model!$M$15+0.000000001,Field!$A6&gt;=Model!$M$14-0.000000001,Field!$A6&lt;=Model!$M$14+Model!$M$15+0.000000001)),"",Field!BF6)</f>
        <v>0.57351625343646229</v>
      </c>
      <c r="BG25" s="2">
        <f ca="1">IF(OR($M$18=0,AND(Model!$M$16=1,Field!BG$4&gt;=Model!$M$13-0.000000001,Field!BG$4&lt;=Model!$M$13+Model!$M$15+0.000000001,Field!$A6&gt;=Model!$M$14-0.000000001,Field!$A6&lt;=Model!$M$14+Model!$M$15+0.000000001)),"",Field!BG6)</f>
        <v>0.56934976292839601</v>
      </c>
      <c r="BH25" s="2">
        <f ca="1">IF(OR($M$18=0,AND(Model!$M$16=1,Field!BH$4&gt;=Model!$M$13-0.000000001,Field!BH$4&lt;=Model!$M$13+Model!$M$15+0.000000001,Field!$A6&gt;=Model!$M$14-0.000000001,Field!$A6&lt;=Model!$M$14+Model!$M$15+0.000000001)),"",Field!BH6)</f>
        <v>0.56611270044984008</v>
      </c>
      <c r="BI25" s="2">
        <f ca="1">IF(OR($M$18=0,AND(Model!$M$16=1,Field!BI$4&gt;=Model!$M$13-0.000000001,Field!BI$4&lt;=Model!$M$13+Model!$M$15+0.000000001,Field!$A6&gt;=Model!$M$14-0.000000001,Field!$A6&lt;=Model!$M$14+Model!$M$15+0.000000001)),"",Field!BI6)</f>
        <v>0.56418955657526371</v>
      </c>
      <c r="BJ25" s="7">
        <f ca="1">IF(OR($M$18=0,AND(Model!$M$16=1,Field!BJ$4&gt;=Model!$M$13-0.000000001,Field!BJ$4&lt;=Model!$M$13+Model!$M$15+0.000000001,Field!$A6&gt;=Model!$M$14-0.000000001,Field!$A6&lt;=Model!$M$14+Model!$M$15+0.000000001)),"",Field!BJ6)</f>
        <v>0.56418955657526371</v>
      </c>
      <c r="BK25" s="1"/>
    </row>
    <row r="26" spans="1:63" ht="12" customHeight="1">
      <c r="A26" s="1"/>
      <c r="B26" s="6">
        <f>IF(OR($M$18=0,AND(Model!$M$16=1,Field!B$4&gt;=Model!$M$13-0.000000001,Field!B$4&lt;=Model!$M$13+Model!$M$15+0.000000001,Field!$A7&gt;=Model!$M$14-0.000000001,Field!$A7&lt;=Model!$M$14+Model!$M$15+0.000000001)),"",Field!B7)</f>
        <v>1</v>
      </c>
      <c r="C26" s="2">
        <f ca="1">IF(OR($M$18=0,AND(Model!$M$16=1,Field!C$4&gt;=Model!$M$13-0.000000001,Field!C$4&lt;=Model!$M$13+Model!$M$15+0.000000001,Field!$A7&gt;=Model!$M$14-0.000000001,Field!$A7&lt;=Model!$M$14+Model!$M$15+0.000000001)),"",Field!C7)</f>
        <v>0.9999069451912197</v>
      </c>
      <c r="D26" s="2">
        <f ca="1">IF(OR($M$18=0,AND(Model!$M$16=1,Field!D$4&gt;=Model!$M$13-0.000000001,Field!D$4&lt;=Model!$M$13+Model!$M$15+0.000000001,Field!$A7&gt;=Model!$M$14-0.000000001,Field!$A7&lt;=Model!$M$14+Model!$M$15+0.000000001)),"",Field!D7)</f>
        <v>0.99977129304653733</v>
      </c>
      <c r="E26" s="2">
        <f ca="1">IF(OR($M$18=0,AND(Model!$M$16=1,Field!E$4&gt;=Model!$M$13-0.000000001,Field!E$4&lt;=Model!$M$13+Model!$M$15+0.000000001,Field!$A7&gt;=Model!$M$14-0.000000001,Field!$A7&lt;=Model!$M$14+Model!$M$15+0.000000001)),"",Field!E7)</f>
        <v>0.99957759787718026</v>
      </c>
      <c r="F26" s="2">
        <f ca="1">IF(OR($M$18=0,AND(Model!$M$16=1,Field!F$4&gt;=Model!$M$13-0.000000001,Field!F$4&lt;=Model!$M$13+Model!$M$15+0.000000001,Field!$A7&gt;=Model!$M$14-0.000000001,Field!$A7&lt;=Model!$M$14+Model!$M$15+0.000000001)),"",Field!F7)</f>
        <v>0.99930550067420409</v>
      </c>
      <c r="G26" s="2">
        <f ca="1">IF(OR($M$18=0,AND(Model!$M$16=1,Field!G$4&gt;=Model!$M$13-0.000000001,Field!G$4&lt;=Model!$M$13+Model!$M$15+0.000000001,Field!$A7&gt;=Model!$M$14-0.000000001,Field!$A7&lt;=Model!$M$14+Model!$M$15+0.000000001)),"",Field!G7)</f>
        <v>0.99892853574333818</v>
      </c>
      <c r="H26" s="2">
        <f ca="1">IF(OR($M$18=0,AND(Model!$M$16=1,Field!H$4&gt;=Model!$M$13-0.000000001,Field!H$4&lt;=Model!$M$13+Model!$M$15+0.000000001,Field!$A7&gt;=Model!$M$14-0.000000001,Field!$A7&lt;=Model!$M$14+Model!$M$15+0.000000001)),"",Field!H7)</f>
        <v>0.99841284620315185</v>
      </c>
      <c r="I26" s="2">
        <f ca="1">IF(OR($M$18=0,AND(Model!$M$16=1,Field!I$4&gt;=Model!$M$13-0.000000001,Field!I$4&lt;=Model!$M$13+Model!$M$15+0.000000001,Field!$A7&gt;=Model!$M$14-0.000000001,Field!$A7&lt;=Model!$M$14+Model!$M$15+0.000000001)),"",Field!I7)</f>
        <v>0.99771591457892395</v>
      </c>
      <c r="J26" s="2">
        <f ca="1">IF(OR($M$18=0,AND(Model!$M$16=1,Field!J$4&gt;=Model!$M$13-0.000000001,Field!J$4&lt;=Model!$M$13+Model!$M$15+0.000000001,Field!$A7&gt;=Model!$M$14-0.000000001,Field!$A7&lt;=Model!$M$14+Model!$M$15+0.000000001)),"",Field!J7)</f>
        <v>0.99678547904821624</v>
      </c>
      <c r="K26" s="2">
        <f ca="1">IF(OR($M$18=0,AND(Model!$M$16=1,Field!K$4&gt;=Model!$M$13-0.000000001,Field!K$4&lt;=Model!$M$13+Model!$M$15+0.000000001,Field!$A7&gt;=Model!$M$14-0.000000001,Field!$A7&lt;=Model!$M$14+Model!$M$15+0.000000001)),"",Field!K7)</f>
        <v>0.99555887665727538</v>
      </c>
      <c r="L26" s="2">
        <f ca="1">IF(OR($M$18=0,AND(Model!$M$16=1,Field!L$4&gt;=Model!$M$13-0.000000001,Field!L$4&lt;=Model!$M$13+Model!$M$15+0.000000001,Field!$A7&gt;=Model!$M$14-0.000000001,Field!$A7&lt;=Model!$M$14+Model!$M$15+0.000000001)),"",Field!L7)</f>
        <v>0.99396311594996412</v>
      </c>
      <c r="M26" s="2">
        <f ca="1">IF(OR($M$18=0,AND(Model!$M$16=1,Field!M$4&gt;=Model!$M$13-0.000000001,Field!M$4&lt;=Model!$M$13+Model!$M$15+0.000000001,Field!$A7&gt;=Model!$M$14-0.000000001,Field!$A7&lt;=Model!$M$14+Model!$M$15+0.000000001)),"",Field!M7)</f>
        <v>0.99191600627220433</v>
      </c>
      <c r="N26" s="2">
        <f ca="1">IF(OR($M$18=0,AND(Model!$M$16=1,Field!N$4&gt;=Model!$M$13-0.000000001,Field!N$4&lt;=Model!$M$13+Model!$M$15+0.000000001,Field!$A7&gt;=Model!$M$14-0.000000001,Field!$A7&lt;=Model!$M$14+Model!$M$15+0.000000001)),"",Field!N7)</f>
        <v>0.98932862484608419</v>
      </c>
      <c r="O26" s="2">
        <f ca="1">IF(OR($M$18=0,AND(Model!$M$16=1,Field!O$4&gt;=Model!$M$13-0.000000001,Field!O$4&lt;=Model!$M$13+Model!$M$15+0.000000001,Field!$A7&gt;=Model!$M$14-0.000000001,Field!$A7&lt;=Model!$M$14+Model!$M$15+0.000000001)),"",Field!O7)</f>
        <v>0.98610925329215482</v>
      </c>
      <c r="P26" s="2">
        <f ca="1">IF(OR($M$18=0,AND(Model!$M$16=1,Field!P$4&gt;=Model!$M$13-0.000000001,Field!P$4&lt;=Model!$M$13+Model!$M$15+0.000000001,Field!$A7&gt;=Model!$M$14-0.000000001,Field!$A7&lt;=Model!$M$14+Model!$M$15+0.000000001)),"",Field!P7)</f>
        <v>0.98216865306697532</v>
      </c>
      <c r="Q26" s="2">
        <f ca="1">IF(OR($M$18=0,AND(Model!$M$16=1,Field!Q$4&gt;=Model!$M$13-0.000000001,Field!Q$4&lt;=Model!$M$13+Model!$M$15+0.000000001,Field!$A7&gt;=Model!$M$14-0.000000001,Field!$A7&lt;=Model!$M$14+Model!$M$15+0.000000001)),"",Field!Q7)</f>
        <v>0.97742621261548879</v>
      </c>
      <c r="R26" s="2">
        <f ca="1">IF(OR($M$18=0,AND(Model!$M$16=1,Field!R$4&gt;=Model!$M$13-0.000000001,Field!R$4&lt;=Model!$M$13+Model!$M$15+0.000000001,Field!$A7&gt;=Model!$M$14-0.000000001,Field!$A7&lt;=Model!$M$14+Model!$M$15+0.000000001)),"",Field!R7)</f>
        <v>0.97181618736104525</v>
      </c>
      <c r="S26" s="2">
        <f ca="1">IF(OR($M$18=0,AND(Model!$M$16=1,Field!S$4&gt;=Model!$M$13-0.000000001,Field!S$4&lt;=Model!$M$13+Model!$M$15+0.000000001,Field!$A7&gt;=Model!$M$14-0.000000001,Field!$A7&lt;=Model!$M$14+Model!$M$15+0.000000001)),"",Field!S7)</f>
        <v>0.965293103184104</v>
      </c>
      <c r="T26" s="2">
        <f ca="1">IF(OR($M$18=0,AND(Model!$M$16=1,Field!T$4&gt;=Model!$M$13-0.000000001,Field!T$4&lt;=Model!$M$13+Model!$M$15+0.000000001,Field!$A7&gt;=Model!$M$14-0.000000001,Field!$A7&lt;=Model!$M$14+Model!$M$15+0.000000001)),"",Field!T7)</f>
        <v>0.95783550450857347</v>
      </c>
      <c r="U26" s="2">
        <f ca="1">IF(OR($M$18=0,AND(Model!$M$16=1,Field!U$4&gt;=Model!$M$13-0.000000001,Field!U$4&lt;=Model!$M$13+Model!$M$15+0.000000001,Field!$A7&gt;=Model!$M$14-0.000000001,Field!$A7&lt;=Model!$M$14+Model!$M$15+0.000000001)),"",Field!U7)</f>
        <v>0.94944757994703566</v>
      </c>
      <c r="V26" s="2">
        <f ca="1">IF(OR($M$18=0,AND(Model!$M$16=1,Field!V$4&gt;=Model!$M$13-0.000000001,Field!V$4&lt;=Model!$M$13+Model!$M$15+0.000000001,Field!$A7&gt;=Model!$M$14-0.000000001,Field!$A7&lt;=Model!$M$14+Model!$M$15+0.000000001)),"",Field!V7)</f>
        <v>0.94015864675364325</v>
      </c>
      <c r="W26" s="2">
        <f ca="1">IF(OR($M$18=0,AND(Model!$M$16=1,Field!W$4&gt;=Model!$M$13-0.000000001,Field!W$4&lt;=Model!$M$13+Model!$M$15+0.000000001,Field!$A7&gt;=Model!$M$14-0.000000001,Field!$A7&lt;=Model!$M$14+Model!$M$15+0.000000001)),"",Field!W7)</f>
        <v>0.9300208502373174</v>
      </c>
      <c r="X26" s="2">
        <f ca="1">IF(OR($M$18=0,AND(Model!$M$16=1,Field!X$4&gt;=Model!$M$13-0.000000001,Field!X$4&lt;=Model!$M$13+Model!$M$15+0.000000001,Field!$A7&gt;=Model!$M$14-0.000000001,Field!$A7&lt;=Model!$M$14+Model!$M$15+0.000000001)),"",Field!X7)</f>
        <v>0.91910563560337633</v>
      </c>
      <c r="Y26" s="2">
        <f ca="1">IF(OR($M$18=0,AND(Model!$M$16=1,Field!Y$4&gt;=Model!$M$13-0.000000001,Field!Y$4&lt;=Model!$M$13+Model!$M$15+0.000000001,Field!$A7&gt;=Model!$M$14-0.000000001,Field!$A7&lt;=Model!$M$14+Model!$M$15+0.000000001)),"",Field!Y7)</f>
        <v>0.90749957030216866</v>
      </c>
      <c r="Z26" s="2">
        <f ca="1">IF(OR($M$18=0,AND(Model!$M$16=1,Field!Z$4&gt;=Model!$M$13-0.000000001,Field!Z$4&lt;=Model!$M$13+Model!$M$15+0.000000001,Field!$A7&gt;=Model!$M$14-0.000000001,Field!$A7&lt;=Model!$M$14+Model!$M$15+0.000000001)),"",Field!Z7)</f>
        <v>0.89529999063943611</v>
      </c>
      <c r="AA26" s="2">
        <f ca="1">IF(OR($M$18=0,AND(Model!$M$16=1,Field!AA$4&gt;=Model!$M$13-0.000000001,Field!AA$4&lt;=Model!$M$13+Model!$M$15+0.000000001,Field!$A7&gt;=Model!$M$14-0.000000001,Field!$A7&lt;=Model!$M$14+Model!$M$15+0.000000001)),"",Field!AA7)</f>
        <v>0.88261079294063993</v>
      </c>
      <c r="AB26" s="2">
        <f ca="1">IF(OR($M$18=0,AND(Model!$M$16=1,Field!AB$4&gt;=Model!$M$13-0.000000001,Field!AB$4&lt;=Model!$M$13+Model!$M$15+0.000000001,Field!$A7&gt;=Model!$M$14-0.000000001,Field!$A7&lt;=Model!$M$14+Model!$M$15+0.000000001)),"",Field!AB7)</f>
        <v>0.86953855102880862</v>
      </c>
      <c r="AC26" s="2">
        <f ca="1">IF(OR($M$18=0,AND(Model!$M$16=1,Field!AC$4&gt;=Model!$M$13-0.000000001,Field!AC$4&lt;=Model!$M$13+Model!$M$15+0.000000001,Field!$A7&gt;=Model!$M$14-0.000000001,Field!$A7&lt;=Model!$M$14+Model!$M$15+0.000000001)),"",Field!AC7)</f>
        <v>0.85618905382044164</v>
      </c>
      <c r="AD26" s="2">
        <f ca="1">IF(OR($M$18=0,AND(Model!$M$16=1,Field!AD$4&gt;=Model!$M$13-0.000000001,Field!AD$4&lt;=Model!$M$13+Model!$M$15+0.000000001,Field!$A7&gt;=Model!$M$14-0.000000001,Field!$A7&lt;=Model!$M$14+Model!$M$15+0.000000001)),"",Field!AD7)</f>
        <v>0.84266432200903441</v>
      </c>
      <c r="AE26" s="2">
        <f ca="1">IF(OR($M$18=0,AND(Model!$M$16=1,Field!AE$4&gt;=Model!$M$13-0.000000001,Field!AE$4&lt;=Model!$M$13+Model!$M$15+0.000000001,Field!$A7&gt;=Model!$M$14-0.000000001,Field!$A7&lt;=Model!$M$14+Model!$M$15+0.000000001)),"",Field!AE7)</f>
        <v>0.82906015750579065</v>
      </c>
      <c r="AF26" s="2">
        <f ca="1">IF(OR($M$18=0,AND(Model!$M$16=1,Field!AF$4&gt;=Model!$M$13-0.000000001,Field!AF$4&lt;=Model!$M$13+Model!$M$15+0.000000001,Field!$A7&gt;=Model!$M$14-0.000000001,Field!$A7&lt;=Model!$M$14+Model!$M$15+0.000000001)),"",Field!AF7)</f>
        <v>0.81546427280122291</v>
      </c>
      <c r="AG26" s="2">
        <f ca="1">IF(OR($M$18=0,AND(Model!$M$16=1,Field!AG$4&gt;=Model!$M$13-0.000000001,Field!AG$4&lt;=Model!$M$13+Model!$M$15+0.000000001,Field!$A7&gt;=Model!$M$14-0.000000001,Field!$A7&lt;=Model!$M$14+Model!$M$15+0.000000001)),"",Field!AG7)</f>
        <v>0.80195502291717091</v>
      </c>
      <c r="AH26" s="2">
        <f ca="1">IF(OR($M$18=0,AND(Model!$M$16=1,Field!AH$4&gt;=Model!$M$13-0.000000001,Field!AH$4&lt;=Model!$M$13+Model!$M$15+0.000000001,Field!$A7&gt;=Model!$M$14-0.000000001,Field!$A7&lt;=Model!$M$14+Model!$M$15+0.000000001)),"",Field!AH7)</f>
        <v>0.7886007226157794</v>
      </c>
      <c r="AI26" s="2">
        <f ca="1">IF(OR($M$18=0,AND(Model!$M$16=1,Field!AI$4&gt;=Model!$M$13-0.000000001,Field!AI$4&lt;=Model!$M$13+Model!$M$15+0.000000001,Field!$A7&gt;=Model!$M$14-0.000000001,Field!$A7&lt;=Model!$M$14+Model!$M$15+0.000000001)),"",Field!AI7)</f>
        <v>0.77545948900944284</v>
      </c>
      <c r="AJ26" s="2">
        <f ca="1">IF(OR($M$18=0,AND(Model!$M$16=1,Field!AJ$4&gt;=Model!$M$13-0.000000001,Field!AJ$4&lt;=Model!$M$13+Model!$M$15+0.000000001,Field!$A7&gt;=Model!$M$14-0.000000001,Field!$A7&lt;=Model!$M$14+Model!$M$15+0.000000001)),"",Field!AJ7)</f>
        <v>0.76257951721613937</v>
      </c>
      <c r="AK26" s="2">
        <f ca="1">IF(OR($M$18=0,AND(Model!$M$16=1,Field!AK$4&gt;=Model!$M$13-0.000000001,Field!AK$4&lt;=Model!$M$13+Model!$M$15+0.000000001,Field!$A7&gt;=Model!$M$14-0.000000001,Field!$A7&lt;=Model!$M$14+Model!$M$15+0.000000001)),"",Field!AK7)</f>
        <v>0.74999968052961119</v>
      </c>
      <c r="AL26" s="2">
        <f ca="1">IF(OR($M$18=0,AND(Model!$M$16=1,Field!AL$4&gt;=Model!$M$13-0.000000001,Field!AL$4&lt;=Model!$M$13+Model!$M$15+0.000000001,Field!$A7&gt;=Model!$M$14-0.000000001,Field!$A7&lt;=Model!$M$14+Model!$M$15+0.000000001)),"",Field!AL7)</f>
        <v>0.73775034653013094</v>
      </c>
      <c r="AM26" s="2">
        <f ca="1">IF(OR($M$18=0,AND(Model!$M$16=1,Field!AM$4&gt;=Model!$M$13-0.000000001,Field!AM$4&lt;=Model!$M$13+Model!$M$15+0.000000001,Field!$A7&gt;=Model!$M$14-0.000000001,Field!$A7&lt;=Model!$M$14+Model!$M$15+0.000000001)),"",Field!AM7)</f>
        <v>0.72585431249307786</v>
      </c>
      <c r="AN26" s="2">
        <f ca="1">IF(OR($M$18=0,AND(Model!$M$16=1,Field!AN$4&gt;=Model!$M$13-0.000000001,Field!AN$4&lt;=Model!$M$13+Model!$M$15+0.000000001,Field!$A7&gt;=Model!$M$14-0.000000001,Field!$A7&lt;=Model!$M$14+Model!$M$15+0.000000001)),"",Field!AN7)</f>
        <v>0.71432778203480596</v>
      </c>
      <c r="AO26" s="2">
        <f ca="1">IF(OR($M$18=0,AND(Model!$M$16=1,Field!AO$4&gt;=Model!$M$13-0.000000001,Field!AO$4&lt;=Model!$M$13+Model!$M$15+0.000000001,Field!$A7&gt;=Model!$M$14-0.000000001,Field!$A7&lt;=Model!$M$14+Model!$M$15+0.000000001)),"",Field!AO7)</f>
        <v>0.7031813255345668</v>
      </c>
      <c r="AP26" s="2">
        <f ca="1">IF(OR($M$18=0,AND(Model!$M$16=1,Field!AP$4&gt;=Model!$M$13-0.000000001,Field!AP$4&lt;=Model!$M$13+Model!$M$15+0.000000001,Field!$A7&gt;=Model!$M$14-0.000000001,Field!$A7&lt;=Model!$M$14+Model!$M$15+0.000000001)),"",Field!AP7)</f>
        <v>0.69242078632808002</v>
      </c>
      <c r="AQ26" s="2">
        <f ca="1">IF(OR($M$18=0,AND(Model!$M$16=1,Field!AQ$4&gt;=Model!$M$13-0.000000001,Field!AQ$4&lt;=Model!$M$13+Model!$M$15+0.000000001,Field!$A7&gt;=Model!$M$14-0.000000001,Field!$A7&lt;=Model!$M$14+Model!$M$15+0.000000001)),"",Field!AQ7)</f>
        <v>0.68204811133705623</v>
      </c>
      <c r="AR26" s="2">
        <f ca="1">IF(OR($M$18=0,AND(Model!$M$16=1,Field!AR$4&gt;=Model!$M$13-0.000000001,Field!AR$4&lt;=Model!$M$13+Model!$M$15+0.000000001,Field!$A7&gt;=Model!$M$14-0.000000001,Field!$A7&lt;=Model!$M$14+Model!$M$15+0.000000001)),"",Field!AR7)</f>
        <v>0.67206209823520824</v>
      </c>
      <c r="AS26" s="2">
        <f ca="1">IF(OR($M$18=0,AND(Model!$M$16=1,Field!AS$4&gt;=Model!$M$13-0.000000001,Field!AS$4&lt;=Model!$M$13+Model!$M$15+0.000000001,Field!$A7&gt;=Model!$M$14-0.000000001,Field!$A7&lt;=Model!$M$14+Model!$M$15+0.000000001)),"",Field!AS7)</f>
        <v>0.66245906182828707</v>
      </c>
      <c r="AT26" s="2">
        <f ca="1">IF(OR($M$18=0,AND(Model!$M$16=1,Field!AT$4&gt;=Model!$M$13-0.000000001,Field!AT$4&lt;=Model!$M$13+Model!$M$15+0.000000001,Field!$A7&gt;=Model!$M$14-0.000000001,Field!$A7&lt;=Model!$M$14+Model!$M$15+0.000000001)),"",Field!AT7)</f>
        <v>0.6532334309283494</v>
      </c>
      <c r="AU26" s="2">
        <f ca="1">IF(OR($M$18=0,AND(Model!$M$16=1,Field!AU$4&gt;=Model!$M$13-0.000000001,Field!AU$4&lt;=Model!$M$13+Model!$M$15+0.000000001,Field!$A7&gt;=Model!$M$14-0.000000001,Field!$A7&lt;=Model!$M$14+Model!$M$15+0.000000001)),"",Field!AU7)</f>
        <v>0.64437829485527987</v>
      </c>
      <c r="AV26" s="2">
        <f ca="1">IF(OR($M$18=0,AND(Model!$M$16=1,Field!AV$4&gt;=Model!$M$13-0.000000001,Field!AV$4&lt;=Model!$M$13+Model!$M$15+0.000000001,Field!$A7&gt;=Model!$M$14-0.000000001,Field!$A7&lt;=Model!$M$14+Model!$M$15+0.000000001)),"",Field!AV7)</f>
        <v>0.63588592733775229</v>
      </c>
      <c r="AW26" s="2">
        <f ca="1">IF(OR($M$18=0,AND(Model!$M$16=1,Field!AW$4&gt;=Model!$M$13-0.000000001,Field!AW$4&lt;=Model!$M$13+Model!$M$15+0.000000001,Field!$A7&gt;=Model!$M$14-0.000000001,Field!$A7&lt;=Model!$M$14+Model!$M$15+0.000000001)),"",Field!AW7)</f>
        <v>0.62774832697517802</v>
      </c>
      <c r="AX26" s="2">
        <f ca="1">IF(OR($M$18=0,AND(Model!$M$16=1,Field!AX$4&gt;=Model!$M$13-0.000000001,Field!AX$4&lt;=Model!$M$13+Model!$M$15+0.000000001,Field!$A7&gt;=Model!$M$14-0.000000001,Field!$A7&lt;=Model!$M$14+Model!$M$15+0.000000001)),"",Field!AX7)</f>
        <v>0.61995783022500461</v>
      </c>
      <c r="AY26" s="2">
        <f ca="1">IF(OR($M$18=0,AND(Model!$M$16=1,Field!AY$4&gt;=Model!$M$13-0.000000001,Field!AY$4&lt;=Model!$M$13+Model!$M$15+0.000000001,Field!$A7&gt;=Model!$M$14-0.000000001,Field!$A7&lt;=Model!$M$14+Model!$M$15+0.000000001)),"",Field!AY7)</f>
        <v>0.61250787892520553</v>
      </c>
      <c r="AZ26" s="2">
        <f ca="1">IF(OR($M$18=0,AND(Model!$M$16=1,Field!AZ$4&gt;=Model!$M$13-0.000000001,Field!AZ$4&lt;=Model!$M$13+Model!$M$15+0.000000001,Field!$A7&gt;=Model!$M$14-0.000000001,Field!$A7&lt;=Model!$M$14+Model!$M$15+0.000000001)),"",Field!AZ7)</f>
        <v>0.60539406538741358</v>
      </c>
      <c r="BA26" s="2">
        <f ca="1">IF(OR($M$18=0,AND(Model!$M$16=1,Field!BA$4&gt;=Model!$M$13-0.000000001,Field!BA$4&lt;=Model!$M$13+Model!$M$15+0.000000001,Field!$A7&gt;=Model!$M$14-0.000000001,Field!$A7&lt;=Model!$M$14+Model!$M$15+0.000000001)),"",Field!BA7)</f>
        <v>0.59861564290576386</v>
      </c>
      <c r="BB26" s="2">
        <f ca="1">IF(OR($M$18=0,AND(Model!$M$16=1,Field!BB$4&gt;=Model!$M$13-0.000000001,Field!BB$4&lt;=Model!$M$13+Model!$M$15+0.000000001,Field!$A7&gt;=Model!$M$14-0.000000001,Field!$A7&lt;=Model!$M$14+Model!$M$15+0.000000001)),"",Field!BB7)</f>
        <v>0.59217779179407137</v>
      </c>
      <c r="BC26" s="2">
        <f ca="1">IF(OR($M$18=0,AND(Model!$M$16=1,Field!BC$4&gt;=Model!$M$13-0.000000001,Field!BC$4&lt;=Model!$M$13+Model!$M$15+0.000000001,Field!$A7&gt;=Model!$M$14-0.000000001,Field!$A7&lt;=Model!$M$14+Model!$M$15+0.000000001)),"",Field!BC7)</f>
        <v>0.5860950921464182</v>
      </c>
      <c r="BD26" s="2">
        <f ca="1">IF(OR($M$18=0,AND(Model!$M$16=1,Field!BD$4&gt;=Model!$M$13-0.000000001,Field!BD$4&lt;=Model!$M$13+Model!$M$15+0.000000001,Field!$A7&gt;=Model!$M$14-0.000000001,Field!$A7&lt;=Model!$M$14+Model!$M$15+0.000000001)),"",Field!BD7)</f>
        <v>0.58039690784878162</v>
      </c>
      <c r="BE26" s="2">
        <f ca="1">IF(OR($M$18=0,AND(Model!$M$16=1,Field!BE$4&gt;=Model!$M$13-0.000000001,Field!BE$4&lt;=Model!$M$13+Model!$M$15+0.000000001,Field!$A7&gt;=Model!$M$14-0.000000001,Field!$A7&lt;=Model!$M$14+Model!$M$15+0.000000001)),"",Field!BE7)</f>
        <v>0.57513578433921542</v>
      </c>
      <c r="BF26" s="2">
        <f ca="1">IF(OR($M$18=0,AND(Model!$M$16=1,Field!BF$4&gt;=Model!$M$13-0.000000001,Field!BF$4&lt;=Model!$M$13+Model!$M$15+0.000000001,Field!$A7&gt;=Model!$M$14-0.000000001,Field!$A7&lt;=Model!$M$14+Model!$M$15+0.000000001)),"",Field!BF7)</f>
        <v>0.57040058731507526</v>
      </c>
      <c r="BG26" s="2">
        <f ca="1">IF(OR($M$18=0,AND(Model!$M$16=1,Field!BG$4&gt;=Model!$M$13-0.000000001,Field!BG$4&lt;=Model!$M$13+Model!$M$15+0.000000001,Field!$A7&gt;=Model!$M$14-0.000000001,Field!$A7&lt;=Model!$M$14+Model!$M$15+0.000000001)),"",Field!BG7)</f>
        <v>0.56633708964257634</v>
      </c>
      <c r="BH26" s="2">
        <f ca="1">IF(OR($M$18=0,AND(Model!$M$16=1,Field!BH$4&gt;=Model!$M$13-0.000000001,Field!BH$4&lt;=Model!$M$13+Model!$M$15+0.000000001,Field!$A7&gt;=Model!$M$14-0.000000001,Field!$A7&lt;=Model!$M$14+Model!$M$15+0.000000001)),"",Field!BH7)</f>
        <v>0.56318025060418786</v>
      </c>
      <c r="BI26" s="2">
        <f ca="1">IF(OR($M$18=0,AND(Model!$M$16=1,Field!BI$4&gt;=Model!$M$13-0.000000001,Field!BI$4&lt;=Model!$M$13+Model!$M$15+0.000000001,Field!$A7&gt;=Model!$M$14-0.000000001,Field!$A7&lt;=Model!$M$14+Model!$M$15+0.000000001)),"",Field!BI7)</f>
        <v>0.56130484076094933</v>
      </c>
      <c r="BJ26" s="7">
        <f ca="1">IF(OR($M$18=0,AND(Model!$M$16=1,Field!BJ$4&gt;=Model!$M$13-0.000000001,Field!BJ$4&lt;=Model!$M$13+Model!$M$15+0.000000001,Field!$A7&gt;=Model!$M$14-0.000000001,Field!$A7&lt;=Model!$M$14+Model!$M$15+0.000000001)),"",Field!BJ7)</f>
        <v>0.56130484076094933</v>
      </c>
      <c r="BK26" s="1"/>
    </row>
    <row r="27" spans="1:63" ht="12" customHeight="1">
      <c r="A27" s="1"/>
      <c r="B27" s="6">
        <f>IF(OR($M$18=0,AND(Model!$M$16=1,Field!B$4&gt;=Model!$M$13-0.000000001,Field!B$4&lt;=Model!$M$13+Model!$M$15+0.000000001,Field!$A8&gt;=Model!$M$14-0.000000001,Field!$A8&lt;=Model!$M$14+Model!$M$15+0.000000001)),"",Field!B8)</f>
        <v>1</v>
      </c>
      <c r="C27" s="2">
        <f ca="1">IF(OR($M$18=0,AND(Model!$M$16=1,Field!C$4&gt;=Model!$M$13-0.000000001,Field!C$4&lt;=Model!$M$13+Model!$M$15+0.000000001,Field!$A8&gt;=Model!$M$14-0.000000001,Field!$A8&lt;=Model!$M$14+Model!$M$15+0.000000001)),"",Field!C8)</f>
        <v>0.99989913857531554</v>
      </c>
      <c r="D27" s="2">
        <f ca="1">IF(OR($M$18=0,AND(Model!$M$16=1,Field!D$4&gt;=Model!$M$13-0.000000001,Field!D$4&lt;=Model!$M$13+Model!$M$15+0.000000001,Field!$A8&gt;=Model!$M$14-0.000000001,Field!$A8&lt;=Model!$M$14+Model!$M$15+0.000000001)),"",Field!D8)</f>
        <v>0.99975187215139971</v>
      </c>
      <c r="E27" s="2">
        <f ca="1">IF(OR($M$18=0,AND(Model!$M$16=1,Field!E$4&gt;=Model!$M$13-0.000000001,Field!E$4&lt;=Model!$M$13+Model!$M$15+0.000000001,Field!$A8&gt;=Model!$M$14-0.000000001,Field!$A8&lt;=Model!$M$14+Model!$M$15+0.000000001)),"",Field!E8)</f>
        <v>0.99954101772876447</v>
      </c>
      <c r="F27" s="2">
        <f ca="1">IF(OR($M$18=0,AND(Model!$M$16=1,Field!F$4&gt;=Model!$M$13-0.000000001,Field!F$4&lt;=Model!$M$13+Model!$M$15+0.000000001,Field!$A8&gt;=Model!$M$14-0.000000001,Field!$A8&lt;=Model!$M$14+Model!$M$15+0.000000001)),"",Field!F8)</f>
        <v>0.99924375103212415</v>
      </c>
      <c r="G27" s="2">
        <f ca="1">IF(OR($M$18=0,AND(Model!$M$16=1,Field!G$4&gt;=Model!$M$13-0.000000001,Field!G$4&lt;=Model!$M$13+Model!$M$15+0.000000001,Field!$A8&gt;=Model!$M$14-0.000000001,Field!$A8&lt;=Model!$M$14+Model!$M$15+0.000000001)),"",Field!G8)</f>
        <v>0.99883016996717255</v>
      </c>
      <c r="H27" s="2">
        <f ca="1">IF(OR($M$18=0,AND(Model!$M$16=1,Field!H$4&gt;=Model!$M$13-0.000000001,Field!H$4&lt;=Model!$M$13+Model!$M$15+0.000000001,Field!$A8&gt;=Model!$M$14-0.000000001,Field!$A8&lt;=Model!$M$14+Model!$M$15+0.000000001)),"",Field!H8)</f>
        <v>0.99826172680575065</v>
      </c>
      <c r="I27" s="2">
        <f ca="1">IF(OR($M$18=0,AND(Model!$M$16=1,Field!I$4&gt;=Model!$M$13-0.000000001,Field!I$4&lt;=Model!$M$13+Model!$M$15+0.000000001,Field!$A8&gt;=Model!$M$14-0.000000001,Field!$A8&lt;=Model!$M$14+Model!$M$15+0.000000001)),"",Field!I8)</f>
        <v>0.99748965874969553</v>
      </c>
      <c r="J27" s="2">
        <f ca="1">IF(OR($M$18=0,AND(Model!$M$16=1,Field!J$4&gt;=Model!$M$13-0.000000001,Field!J$4&lt;=Model!$M$13+Model!$M$15+0.000000001,Field!$A8&gt;=Model!$M$14-0.000000001,Field!$A8&lt;=Model!$M$14+Model!$M$15+0.000000001)),"",Field!J8)</f>
        <v>0.99645363638317785</v>
      </c>
      <c r="K27" s="2">
        <f ca="1">IF(OR($M$18=0,AND(Model!$M$16=1,Field!K$4&gt;=Model!$M$13-0.000000001,Field!K$4&lt;=Model!$M$13+Model!$M$15+0.000000001,Field!$A8&gt;=Model!$M$14-0.000000001,Field!$A8&lt;=Model!$M$14+Model!$M$15+0.000000001)),"",Field!K8)</f>
        <v>0.99508095440897315</v>
      </c>
      <c r="L27" s="2">
        <f ca="1">IF(OR($M$18=0,AND(Model!$M$16=1,Field!L$4&gt;=Model!$M$13-0.000000001,Field!L$4&lt;=Model!$M$13+Model!$M$15+0.000000001,Field!$A8&gt;=Model!$M$14-0.000000001,Field!$A8&lt;=Model!$M$14+Model!$M$15+0.000000001)),"",Field!L8)</f>
        <v>0.99328668729352887</v>
      </c>
      <c r="M27" s="2">
        <f ca="1">IF(OR($M$18=0,AND(Model!$M$16=1,Field!M$4&gt;=Model!$M$13-0.000000001,Field!M$4&lt;=Model!$M$13+Model!$M$15+0.000000001,Field!$A8&gt;=Model!$M$14-0.000000001,Field!$A8&lt;=Model!$M$14+Model!$M$15+0.000000001)),"",Field!M8)</f>
        <v>0.99097528316239702</v>
      </c>
      <c r="N27" s="2">
        <f ca="1">IF(OR($M$18=0,AND(Model!$M$16=1,Field!N$4&gt;=Model!$M$13-0.000000001,Field!N$4&lt;=Model!$M$13+Model!$M$15+0.000000001,Field!$A8&gt;=Model!$M$14-0.000000001,Field!$A8&lt;=Model!$M$14+Model!$M$15+0.000000001)),"",Field!N8)</f>
        <v>0.98804401319368862</v>
      </c>
      <c r="O27" s="2">
        <f ca="1">IF(OR($M$18=0,AND(Model!$M$16=1,Field!O$4&gt;=Model!$M$13-0.000000001,Field!O$4&lt;=Model!$M$13+Model!$M$15+0.000000001,Field!$A8&gt;=Model!$M$14-0.000000001,Field!$A8&lt;=Model!$M$14+Model!$M$15+0.000000001)),"",Field!O8)</f>
        <v>0.98438846806561708</v>
      </c>
      <c r="P27" s="2">
        <f ca="1">IF(OR($M$18=0,AND(Model!$M$16=1,Field!P$4&gt;=Model!$M$13-0.000000001,Field!P$4&lt;=Model!$M$13+Model!$M$15+0.000000001,Field!$A8&gt;=Model!$M$14-0.000000001,Field!$A8&lt;=Model!$M$14+Model!$M$15+0.000000001)),"",Field!P8)</f>
        <v>0.97990986846424422</v>
      </c>
      <c r="Q27" s="2">
        <f ca="1">IF(OR($M$18=0,AND(Model!$M$16=1,Field!Q$4&gt;=Model!$M$13-0.000000001,Field!Q$4&lt;=Model!$M$13+Model!$M$15+0.000000001,Field!$A8&gt;=Model!$M$14-0.000000001,Field!$A8&lt;=Model!$M$14+Model!$M$15+0.000000001)),"",Field!Q8)</f>
        <v>0.97452339275265276</v>
      </c>
      <c r="R27" s="2">
        <f ca="1">IF(OR($M$18=0,AND(Model!$M$16=1,Field!R$4&gt;=Model!$M$13-0.000000001,Field!R$4&lt;=Model!$M$13+Model!$M$15+0.000000001,Field!$A8&gt;=Model!$M$14-0.000000001,Field!$A8&lt;=Model!$M$14+Model!$M$15+0.000000001)),"",Field!R8)</f>
        <v>0.96816621061360464</v>
      </c>
      <c r="S27" s="2">
        <f ca="1">IF(OR($M$18=0,AND(Model!$M$16=1,Field!S$4&gt;=Model!$M$13-0.000000001,Field!S$4&lt;=Model!$M$13+Model!$M$15+0.000000001,Field!$A8&gt;=Model!$M$14-0.000000001,Field!$A8&lt;=Model!$M$14+Model!$M$15+0.000000001)),"",Field!S8)</f>
        <v>0.96080372530951585</v>
      </c>
      <c r="T27" s="2">
        <f ca="1">IF(OR($M$18=0,AND(Model!$M$16=1,Field!T$4&gt;=Model!$M$13-0.000000001,Field!T$4&lt;=Model!$M$13+Model!$M$15+0.000000001,Field!$A8&gt;=Model!$M$14-0.000000001,Field!$A8&lt;=Model!$M$14+Model!$M$15+0.000000001)),"",Field!T8)</f>
        <v>0.95243286721429987</v>
      </c>
      <c r="U27" s="2">
        <f ca="1">IF(OR($M$18=0,AND(Model!$M$16=1,Field!U$4&gt;=Model!$M$13-0.000000001,Field!U$4&lt;=Model!$M$13+Model!$M$15+0.000000001,Field!$A8&gt;=Model!$M$14-0.000000001,Field!$A8&lt;=Model!$M$14+Model!$M$15+0.000000001)),"",Field!U8)</f>
        <v>0.94308205172813497</v>
      </c>
      <c r="V27" s="2">
        <f ca="1">IF(OR($M$18=0,AND(Model!$M$16=1,Field!V$4&gt;=Model!$M$13-0.000000001,Field!V$4&lt;=Model!$M$13+Model!$M$15+0.000000001,Field!$A8&gt;=Model!$M$14-0.000000001,Field!$A8&lt;=Model!$M$14+Model!$M$15+0.000000001)),"",Field!V8)</f>
        <v>0.93280823189762174</v>
      </c>
      <c r="W27" s="2">
        <f ca="1">IF(OR($M$18=0,AND(Model!$M$16=1,Field!W$4&gt;=Model!$M$13-0.000000001,Field!W$4&lt;=Model!$M$13+Model!$M$15+0.000000001,Field!$A8&gt;=Model!$M$14-0.000000001,Field!$A8&lt;=Model!$M$14+Model!$M$15+0.000000001)),"",Field!W8)</f>
        <v>0.92169199468760965</v>
      </c>
      <c r="X27" s="2">
        <f ca="1">IF(OR($M$18=0,AND(Model!$M$16=1,Field!X$4&gt;=Model!$M$13-0.000000001,Field!X$4&lt;=Model!$M$13+Model!$M$15+0.000000001,Field!$A8&gt;=Model!$M$14-0.000000001,Field!$A8&lt;=Model!$M$14+Model!$M$15+0.000000001)),"",Field!X8)</f>
        <v>0.9098317625355522</v>
      </c>
      <c r="Y27" s="2">
        <f ca="1">IF(OR($M$18=0,AND(Model!$M$16=1,Field!Y$4&gt;=Model!$M$13-0.000000001,Field!Y$4&lt;=Model!$M$13+Model!$M$15+0.000000001,Field!$A8&gt;=Model!$M$14-0.000000001,Field!$A8&lt;=Model!$M$14+Model!$M$15+0.000000001)),"",Field!Y8)</f>
        <v>0.89733796431312152</v>
      </c>
      <c r="Z27" s="2">
        <f ca="1">IF(OR($M$18=0,AND(Model!$M$16=1,Field!Z$4&gt;=Model!$M$13-0.000000001,Field!Z$4&lt;=Model!$M$13+Model!$M$15+0.000000001,Field!$A8&gt;=Model!$M$14-0.000000001,Field!$A8&lt;=Model!$M$14+Model!$M$15+0.000000001)),"",Field!Z8)</f>
        <v>0.88432770481050749</v>
      </c>
      <c r="AA27" s="2">
        <f ca="1">IF(OR($M$18=0,AND(Model!$M$16=1,Field!AA$4&gt;=Model!$M$13-0.000000001,Field!AA$4&lt;=Model!$M$13+Model!$M$15+0.000000001,Field!$A8&gt;=Model!$M$14-0.000000001,Field!$A8&lt;=Model!$M$14+Model!$M$15+0.000000001)),"",Field!AA8)</f>
        <v>0.87092014253185468</v>
      </c>
      <c r="AB27" s="2">
        <f ca="1">IF(OR($M$18=0,AND(Model!$M$16=1,Field!AB$4&gt;=Model!$M$13-0.000000001,Field!AB$4&lt;=Model!$M$13+Model!$M$15+0.000000001,Field!$A8&gt;=Model!$M$14-0.000000001,Field!$A8&lt;=Model!$M$14+Model!$M$15+0.000000001)),"",Field!AB8)</f>
        <v>0.85723257585276391</v>
      </c>
      <c r="AC27" s="2">
        <f ca="1">IF(OR($M$18=0,AND(Model!$M$16=1,Field!AC$4&gt;=Model!$M$13-0.000000001,Field!AC$4&lt;=Model!$M$13+Model!$M$15+0.000000001,Field!$A8&gt;=Model!$M$14-0.000000001,Field!$A8&lt;=Model!$M$14+Model!$M$15+0.000000001)),"",Field!AC8)</f>
        <v>0.84337716582900146</v>
      </c>
      <c r="AD27" s="2">
        <f ca="1">IF(OR($M$18=0,AND(Model!$M$16=1,Field!AD$4&gt;=Model!$M$13-0.000000001,Field!AD$4&lt;=Model!$M$13+Model!$M$15+0.000000001,Field!$A8&gt;=Model!$M$14-0.000000001,Field!$A8&lt;=Model!$M$14+Model!$M$15+0.000000001)),"",Field!AD8)</f>
        <v>0.82945825810528939</v>
      </c>
      <c r="AE27" s="2">
        <f ca="1">IF(OR($M$18=0,AND(Model!$M$16=1,Field!AE$4&gt;=Model!$M$13-0.000000001,Field!AE$4&lt;=Model!$M$13+Model!$M$15+0.000000001,Field!$A8&gt;=Model!$M$14-0.000000001,Field!$A8&lt;=Model!$M$14+Model!$M$15+0.000000001)),"",Field!AE8)</f>
        <v>0.81557033224025655</v>
      </c>
      <c r="AF27" s="2">
        <f ca="1">IF(OR($M$18=0,AND(Model!$M$16=1,Field!AF$4&gt;=Model!$M$13-0.000000001,Field!AF$4&lt;=Model!$M$13+Model!$M$15+0.000000001,Field!$A8&gt;=Model!$M$14-0.000000001,Field!$A8&lt;=Model!$M$14+Model!$M$15+0.000000001)),"",Field!AF8)</f>
        <v>0.80179663246024424</v>
      </c>
      <c r="AG27" s="2">
        <f ca="1">IF(OR($M$18=0,AND(Model!$M$16=1,Field!AG$4&gt;=Model!$M$13-0.000000001,Field!AG$4&lt;=Model!$M$13+Model!$M$15+0.000000001,Field!$A8&gt;=Model!$M$14-0.000000001,Field!$A8&lt;=Model!$M$14+Model!$M$15+0.000000001)),"",Field!AG8)</f>
        <v>0.78820849929955306</v>
      </c>
      <c r="AH27" s="2">
        <f ca="1">IF(OR($M$18=0,AND(Model!$M$16=1,Field!AH$4&gt;=Model!$M$13-0.000000001,Field!AH$4&lt;=Model!$M$13+Model!$M$15+0.000000001,Field!$A8&gt;=Model!$M$14-0.000000001,Field!$A8&lt;=Model!$M$14+Model!$M$15+0.000000001)),"",Field!AH8)</f>
        <v>0.77486535322177319</v>
      </c>
      <c r="AI27" s="2">
        <f ca="1">IF(OR($M$18=0,AND(Model!$M$16=1,Field!AI$4&gt;=Model!$M$13-0.000000001,Field!AI$4&lt;=Model!$M$13+Model!$M$15+0.000000001,Field!$A8&gt;=Model!$M$14-0.000000001,Field!$A8&lt;=Model!$M$14+Model!$M$15+0.000000001)),"",Field!AI8)</f>
        <v>0.76181521695955878</v>
      </c>
      <c r="AJ27" s="2">
        <f ca="1">IF(OR($M$18=0,AND(Model!$M$16=1,Field!AJ$4&gt;=Model!$M$13-0.000000001,Field!AJ$4&lt;=Model!$M$13+Model!$M$15+0.000000001,Field!$A8&gt;=Model!$M$14-0.000000001,Field!$A8&lt;=Model!$M$14+Model!$M$15+0.000000001)),"",Field!AJ8)</f>
        <v>0.74909562663348617</v>
      </c>
      <c r="AK27" s="2">
        <f ca="1">IF(OR($M$18=0,AND(Model!$M$16=1,Field!AK$4&gt;=Model!$M$13-0.000000001,Field!AK$4&lt;=Model!$M$13+Model!$M$15+0.000000001,Field!$A8&gt;=Model!$M$14-0.000000001,Field!$A8&lt;=Model!$M$14+Model!$M$15+0.000000001)),"",Field!AK8)</f>
        <v>0.73673477712605551</v>
      </c>
      <c r="AL27" s="2">
        <f ca="1">IF(OR($M$18=0,AND(Model!$M$16=1,Field!AL$4&gt;=Model!$M$13-0.000000001,Field!AL$4&lt;=Model!$M$13+Model!$M$15+0.000000001,Field!$A8&gt;=Model!$M$14-0.000000001,Field!$A8&lt;=Model!$M$14+Model!$M$15+0.000000001)),"",Field!AL8)</f>
        <v>0.72475276666088151</v>
      </c>
      <c r="AM27" s="2">
        <f ca="1">IF(OR($M$18=0,AND(Model!$M$16=1,Field!AM$4&gt;=Model!$M$13-0.000000001,Field!AM$4&lt;=Model!$M$13+Model!$M$15+0.000000001,Field!$A8&gt;=Model!$M$14-0.000000001,Field!$A8&lt;=Model!$M$14+Model!$M$15+0.000000001)),"",Field!AM8)</f>
        <v>0.71316283724316287</v>
      </c>
      <c r="AN27" s="2">
        <f ca="1">IF(OR($M$18=0,AND(Model!$M$16=1,Field!AN$4&gt;=Model!$M$13-0.000000001,Field!AN$4&lt;=Model!$M$13+Model!$M$15+0.000000001,Field!$A8&gt;=Model!$M$14-0.000000001,Field!$A8&lt;=Model!$M$14+Model!$M$15+0.000000001)),"",Field!AN8)</f>
        <v>0.70197254152162458</v>
      </c>
      <c r="AO27" s="2">
        <f ca="1">IF(OR($M$18=0,AND(Model!$M$16=1,Field!AO$4&gt;=Model!$M$13-0.000000001,Field!AO$4&lt;=Model!$M$13+Model!$M$15+0.000000001,Field!$A8&gt;=Model!$M$14-0.000000001,Field!$A8&lt;=Model!$M$14+Model!$M$15+0.000000001)),"",Field!AO8)</f>
        <v>0.69118479651595166</v>
      </c>
      <c r="AP27" s="2">
        <f ca="1">IF(OR($M$18=0,AND(Model!$M$16=1,Field!AP$4&gt;=Model!$M$13-0.000000001,Field!AP$4&lt;=Model!$M$13+Model!$M$15+0.000000001,Field!$A8&gt;=Model!$M$14-0.000000001,Field!$A8&lt;=Model!$M$14+Model!$M$15+0.000000001)),"",Field!AP8)</f>
        <v>0.68079880788093328</v>
      </c>
      <c r="AQ27" s="2">
        <f ca="1">IF(OR($M$18=0,AND(Model!$M$16=1,Field!AQ$4&gt;=Model!$M$13-0.000000001,Field!AQ$4&lt;=Model!$M$13+Model!$M$15+0.000000001,Field!$A8&gt;=Model!$M$14-0.000000001,Field!$A8&lt;=Model!$M$14+Model!$M$15+0.000000001)),"",Field!AQ8)</f>
        <v>0.670810864783978</v>
      </c>
      <c r="AR27" s="2">
        <f ca="1">IF(OR($M$18=0,AND(Model!$M$16=1,Field!AR$4&gt;=Model!$M$13-0.000000001,Field!AR$4&lt;=Model!$M$13+Model!$M$15+0.000000001,Field!$A8&gt;=Model!$M$14-0.000000001,Field!$A8&lt;=Model!$M$14+Model!$M$15+0.000000001)),"",Field!AR8)</f>
        <v>0.66121501622773571</v>
      </c>
      <c r="AS27" s="2">
        <f ca="1">IF(OR($M$18=0,AND(Model!$M$16=1,Field!AS$4&gt;=Model!$M$13-0.000000001,Field!AS$4&lt;=Model!$M$13+Model!$M$15+0.000000001,Field!$A8&gt;=Model!$M$14-0.000000001,Field!$A8&lt;=Model!$M$14+Model!$M$15+0.000000001)),"",Field!AS8)</f>
        <v>0.65200364645108111</v>
      </c>
      <c r="AT27" s="2">
        <f ca="1">IF(OR($M$18=0,AND(Model!$M$16=1,Field!AT$4&gt;=Model!$M$13-0.000000001,Field!AT$4&lt;=Model!$M$13+Model!$M$15+0.000000001,Field!$A8&gt;=Model!$M$14-0.000000001,Field!$A8&lt;=Model!$M$14+Model!$M$15+0.000000001)),"",Field!AT8)</f>
        <v>0.64316797167129536</v>
      </c>
      <c r="AU27" s="2">
        <f ca="1">IF(OR($M$18=0,AND(Model!$M$16=1,Field!AU$4&gt;=Model!$M$13-0.000000001,Field!AU$4&lt;=Model!$M$13+Model!$M$15+0.000000001,Field!$A8&gt;=Model!$M$14-0.000000001,Field!$A8&lt;=Model!$M$14+Model!$M$15+0.000000001)),"",Field!AU8)</f>
        <v>0.63469848461010914</v>
      </c>
      <c r="AV27" s="2">
        <f ca="1">IF(OR($M$18=0,AND(Model!$M$16=1,Field!AV$4&gt;=Model!$M$13-0.000000001,Field!AV$4&lt;=Model!$M$13+Model!$M$15+0.000000001,Field!$A8&gt;=Model!$M$14-0.000000001,Field!$A8&lt;=Model!$M$14+Model!$M$15+0.000000001)),"",Field!AV8)</f>
        <v>0.62658537870142039</v>
      </c>
      <c r="AW27" s="2">
        <f ca="1">IF(OR($M$18=0,AND(Model!$M$16=1,Field!AW$4&gt;=Model!$M$13-0.000000001,Field!AW$4&lt;=Model!$M$13+Model!$M$15+0.000000001,Field!$A8&gt;=Model!$M$14-0.000000001,Field!$A8&lt;=Model!$M$14+Model!$M$15+0.000000001)),"",Field!AW8)</f>
        <v>0.61881899254665995</v>
      </c>
      <c r="AX27" s="2">
        <f ca="1">IF(OR($M$18=0,AND(Model!$M$16=1,Field!AX$4&gt;=Model!$M$13-0.000000001,Field!AX$4&lt;=Model!$M$13+Model!$M$15+0.000000001,Field!$A8&gt;=Model!$M$14-0.000000001,Field!$A8&lt;=Model!$M$14+Model!$M$15+0.000000001)),"",Field!AX8)</f>
        <v>0.61139032955638062</v>
      </c>
      <c r="AY27" s="2">
        <f ca="1">IF(OR($M$18=0,AND(Model!$M$16=1,Field!AY$4&gt;=Model!$M$13-0.000000001,Field!AY$4&lt;=Model!$M$13+Model!$M$15+0.000000001,Field!$A8&gt;=Model!$M$14-0.000000001,Field!$A8&lt;=Model!$M$14+Model!$M$15+0.000000001)),"",Field!AY8)</f>
        <v>0.60429173134126168</v>
      </c>
      <c r="AZ27" s="2">
        <f ca="1">IF(OR($M$18=0,AND(Model!$M$16=1,Field!AZ$4&gt;=Model!$M$13-0.000000001,Field!AZ$4&lt;=Model!$M$13+Model!$M$15+0.000000001,Field!$A8&gt;=Model!$M$14-0.000000001,Field!$A8&lt;=Model!$M$14+Model!$M$15+0.000000001)),"",Field!AZ8)</f>
        <v>0.59751782163843981</v>
      </c>
      <c r="BA27" s="2">
        <f ca="1">IF(OR($M$18=0,AND(Model!$M$16=1,Field!BA$4&gt;=Model!$M$13-0.000000001,Field!BA$4&lt;=Model!$M$13+Model!$M$15+0.000000001,Field!$A8&gt;=Model!$M$14-0.000000001,Field!$A8&lt;=Model!$M$14+Model!$M$15+0.000000001)),"",Field!BA8)</f>
        <v>0.59106689864609085</v>
      </c>
      <c r="BB27" s="2">
        <f ca="1">IF(OR($M$18=0,AND(Model!$M$16=1,Field!BB$4&gt;=Model!$M$13-0.000000001,Field!BB$4&lt;=Model!$M$13+Model!$M$15+0.000000001,Field!$A8&gt;=Model!$M$14-0.000000001,Field!$A8&lt;=Model!$M$14+Model!$M$15+0.000000001)),"",Field!BB8)</f>
        <v>0.58494305050180562</v>
      </c>
      <c r="BC27" s="2">
        <f ca="1">IF(OR($M$18=0,AND(Model!$M$16=1,Field!BC$4&gt;=Model!$M$13-0.000000001,Field!BC$4&lt;=Model!$M$13+Model!$M$15+0.000000001,Field!$A8&gt;=Model!$M$14-0.000000001,Field!$A8&lt;=Model!$M$14+Model!$M$15+0.000000001)),"",Field!BC8)</f>
        <v>0.57915942151480937</v>
      </c>
      <c r="BD27" s="2">
        <f ca="1">IF(OR($M$18=0,AND(Model!$M$16=1,Field!BD$4&gt;=Model!$M$13-0.000000001,Field!BD$4&lt;=Model!$M$13+Model!$M$15+0.000000001,Field!$A8&gt;=Model!$M$14-0.000000001,Field!$A8&lt;=Model!$M$14+Model!$M$15+0.000000001)),"",Field!BD8)</f>
        <v>0.57374329739477437</v>
      </c>
      <c r="BE27" s="2">
        <f ca="1">IF(OR($M$18=0,AND(Model!$M$16=1,Field!BE$4&gt;=Model!$M$13-0.000000001,Field!BE$4&lt;=Model!$M$13+Model!$M$15+0.000000001,Field!$A8&gt;=Model!$M$14-0.000000001,Field!$A8&lt;=Model!$M$14+Model!$M$15+0.000000001)),"",Field!BE8)</f>
        <v>0.56874405591559352</v>
      </c>
      <c r="BF27" s="2">
        <f ca="1">IF(OR($M$18=0,AND(Model!$M$16=1,Field!BF$4&gt;=Model!$M$13-0.000000001,Field!BF$4&lt;=Model!$M$13+Model!$M$15+0.000000001,Field!$A8&gt;=Model!$M$14-0.000000001,Field!$A8&lt;=Model!$M$14+Model!$M$15+0.000000001)),"",Field!BF8)</f>
        <v>0.56424562332858663</v>
      </c>
      <c r="BG27" s="2">
        <f ca="1">IF(OR($M$18=0,AND(Model!$M$16=1,Field!BG$4&gt;=Model!$M$13-0.000000001,Field!BG$4&lt;=Model!$M$13+Model!$M$15+0.000000001,Field!$A8&gt;=Model!$M$14-0.000000001,Field!$A8&lt;=Model!$M$14+Model!$M$15+0.000000001)),"",Field!BG8)</f>
        <v>0.56038600888490764</v>
      </c>
      <c r="BH27" s="2">
        <f ca="1">IF(OR($M$18=0,AND(Model!$M$16=1,Field!BH$4&gt;=Model!$M$13-0.000000001,Field!BH$4&lt;=Model!$M$13+Model!$M$15+0.000000001,Field!$A8&gt;=Model!$M$14-0.000000001,Field!$A8&lt;=Model!$M$14+Model!$M$15+0.000000001)),"",Field!BH8)</f>
        <v>0.55738795204263125</v>
      </c>
      <c r="BI27" s="2">
        <f ca="1">IF(OR($M$18=0,AND(Model!$M$16=1,Field!BI$4&gt;=Model!$M$13-0.000000001,Field!BI$4&lt;=Model!$M$13+Model!$M$15+0.000000001,Field!$A8&gt;=Model!$M$14-0.000000001,Field!$A8&lt;=Model!$M$14+Model!$M$15+0.000000001)),"",Field!BI8)</f>
        <v>0.5556070101801901</v>
      </c>
      <c r="BJ27" s="7">
        <f ca="1">IF(OR($M$18=0,AND(Model!$M$16=1,Field!BJ$4&gt;=Model!$M$13-0.000000001,Field!BJ$4&lt;=Model!$M$13+Model!$M$15+0.000000001,Field!$A8&gt;=Model!$M$14-0.000000001,Field!$A8&lt;=Model!$M$14+Model!$M$15+0.000000001)),"",Field!BJ8)</f>
        <v>0.5556070101801901</v>
      </c>
      <c r="BK27" s="1"/>
    </row>
    <row r="28" spans="1:63" ht="12" customHeight="1">
      <c r="A28" s="1"/>
      <c r="B28" s="6">
        <f>IF(OR($M$18=0,AND(Model!$M$16=1,Field!B$4&gt;=Model!$M$13-0.000000001,Field!B$4&lt;=Model!$M$13+Model!$M$15+0.000000001,Field!$A9&gt;=Model!$M$14-0.000000001,Field!$A9&lt;=Model!$M$14+Model!$M$15+0.000000001)),"",Field!B9)</f>
        <v>1</v>
      </c>
      <c r="C28" s="2">
        <f ca="1">IF(OR($M$18=0,AND(Model!$M$16=1,Field!C$4&gt;=Model!$M$13-0.000000001,Field!C$4&lt;=Model!$M$13+Model!$M$15+0.000000001,Field!$A9&gt;=Model!$M$14-0.000000001,Field!$A9&lt;=Model!$M$14+Model!$M$15+0.000000001)),"",Field!C9)</f>
        <v>0.99988730624630096</v>
      </c>
      <c r="D28" s="2">
        <f ca="1">IF(OR($M$18=0,AND(Model!$M$16=1,Field!D$4&gt;=Model!$M$13-0.000000001,Field!D$4&lt;=Model!$M$13+Model!$M$15+0.000000001,Field!$A9&gt;=Model!$M$14-0.000000001,Field!$A9&lt;=Model!$M$14+Model!$M$15+0.000000001)),"",Field!D9)</f>
        <v>0.99972240604302365</v>
      </c>
      <c r="E28" s="2">
        <f ca="1">IF(OR($M$18=0,AND(Model!$M$16=1,Field!E$4&gt;=Model!$M$13-0.000000001,Field!E$4&lt;=Model!$M$13+Model!$M$15+0.000000001,Field!$A9&gt;=Model!$M$14-0.000000001,Field!$A9&lt;=Model!$M$14+Model!$M$15+0.000000001)),"",Field!E9)</f>
        <v>0.99948542264303641</v>
      </c>
      <c r="F28" s="2">
        <f ca="1">IF(OR($M$18=0,AND(Model!$M$16=1,Field!F$4&gt;=Model!$M$13-0.000000001,Field!F$4&lt;=Model!$M$13+Model!$M$15+0.000000001,Field!$A9&gt;=Model!$M$14-0.000000001,Field!$A9&lt;=Model!$M$14+Model!$M$15+0.000000001)),"",Field!F9)</f>
        <v>0.99914968241003532</v>
      </c>
      <c r="G28" s="2">
        <f ca="1">IF(OR($M$18=0,AND(Model!$M$16=1,Field!G$4&gt;=Model!$M$13-0.000000001,Field!G$4&lt;=Model!$M$13+Model!$M$15+0.000000001,Field!$A9&gt;=Model!$M$14-0.000000001,Field!$A9&lt;=Model!$M$14+Model!$M$15+0.000000001)),"",Field!G9)</f>
        <v>0.99867987575500172</v>
      </c>
      <c r="H28" s="2">
        <f ca="1">IF(OR($M$18=0,AND(Model!$M$16=1,Field!H$4&gt;=Model!$M$13-0.000000001,Field!H$4&lt;=Model!$M$13+Model!$M$15+0.000000001,Field!$A9&gt;=Model!$M$14-0.000000001,Field!$A9&lt;=Model!$M$14+Model!$M$15+0.000000001)),"",Field!H9)</f>
        <v>0.99803001072227171</v>
      </c>
      <c r="I28" s="2">
        <f ca="1">IF(OR($M$18=0,AND(Model!$M$16=1,Field!I$4&gt;=Model!$M$13-0.000000001,Field!I$4&lt;=Model!$M$13+Model!$M$15+0.000000001,Field!$A9&gt;=Model!$M$14-0.000000001,Field!$A9&lt;=Model!$M$14+Model!$M$15+0.000000001)),"",Field!I9)</f>
        <v>0.99714132320290183</v>
      </c>
      <c r="J28" s="2">
        <f ca="1">IF(OR($M$18=0,AND(Model!$M$16=1,Field!J$4&gt;=Model!$M$13-0.000000001,Field!J$4&lt;=Model!$M$13+Model!$M$15+0.000000001,Field!$A9&gt;=Model!$M$14-0.000000001,Field!$A9&lt;=Model!$M$14+Model!$M$15+0.000000001)),"",Field!J9)</f>
        <v>0.99594044214256772</v>
      </c>
      <c r="K28" s="2">
        <f ca="1">IF(OR($M$18=0,AND(Model!$M$16=1,Field!K$4&gt;=Model!$M$13-0.000000001,Field!K$4&lt;=Model!$M$13+Model!$M$15+0.000000001,Field!$A9&gt;=Model!$M$14-0.000000001,Field!$A9&lt;=Model!$M$14+Model!$M$15+0.000000001)),"",Field!K9)</f>
        <v>0.9943382763148082</v>
      </c>
      <c r="L28" s="2">
        <f ca="1">IF(OR($M$18=0,AND(Model!$M$16=1,Field!L$4&gt;=Model!$M$13-0.000000001,Field!L$4&lt;=Model!$M$13+Model!$M$15+0.000000001,Field!$A9&gt;=Model!$M$14-0.000000001,Field!$A9&lt;=Model!$M$14+Model!$M$15+0.000000001)),"",Field!L9)</f>
        <v>0.99223026209505905</v>
      </c>
      <c r="M28" s="2">
        <f ca="1">IF(OR($M$18=0,AND(Model!$M$16=1,Field!M$4&gt;=Model!$M$13-0.000000001,Field!M$4&lt;=Model!$M$13+Model!$M$15+0.000000001,Field!$A9&gt;=Model!$M$14-0.000000001,Field!$A9&lt;=Model!$M$14+Model!$M$15+0.000000001)),"",Field!M9)</f>
        <v>0.98949872382460058</v>
      </c>
      <c r="N28" s="2">
        <f ca="1">IF(OR($M$18=0,AND(Model!$M$16=1,Field!N$4&gt;=Model!$M$13-0.000000001,Field!N$4&lt;=Model!$M$13+Model!$M$15+0.000000001,Field!$A9&gt;=Model!$M$14-0.000000001,Field!$A9&lt;=Model!$M$14+Model!$M$15+0.000000001)),"",Field!N9)</f>
        <v>0.98601804171630159</v>
      </c>
      <c r="O28" s="2">
        <f ca="1">IF(OR($M$18=0,AND(Model!$M$16=1,Field!O$4&gt;=Model!$M$13-0.000000001,Field!O$4&lt;=Model!$M$13+Model!$M$15+0.000000001,Field!$A9&gt;=Model!$M$14-0.000000001,Field!$A9&lt;=Model!$M$14+Model!$M$15+0.000000001)),"",Field!O9)</f>
        <v>0.98166296474834491</v>
      </c>
      <c r="P28" s="2">
        <f ca="1">IF(OR($M$18=0,AND(Model!$M$16=1,Field!P$4&gt;=Model!$M$13-0.000000001,Field!P$4&lt;=Model!$M$13+Model!$M$15+0.000000001,Field!$A9&gt;=Model!$M$14-0.000000001,Field!$A9&lt;=Model!$M$14+Model!$M$15+0.000000001)),"",Field!P9)</f>
        <v>0.97631966017104488</v>
      </c>
      <c r="Q28" s="2">
        <f ca="1">IF(OR($M$18=0,AND(Model!$M$16=1,Field!Q$4&gt;=Model!$M$13-0.000000001,Field!Q$4&lt;=Model!$M$13+Model!$M$15+0.000000001,Field!$A9&gt;=Model!$M$14-0.000000001,Field!$A9&lt;=Model!$M$14+Model!$M$15+0.000000001)),"",Field!Q9)</f>
        <v>0.96989804146147696</v>
      </c>
      <c r="R28" s="2">
        <f ca="1">IF(OR($M$18=0,AND(Model!$M$16=1,Field!R$4&gt;=Model!$M$13-0.000000001,Field!R$4&lt;=Model!$M$13+Model!$M$15+0.000000001,Field!$A9&gt;=Model!$M$14-0.000000001,Field!$A9&lt;=Model!$M$14+Model!$M$15+0.000000001)),"",Field!R9)</f>
        <v>0.9623429459616798</v>
      </c>
      <c r="S28" s="2">
        <f ca="1">IF(OR($M$18=0,AND(Model!$M$16=1,Field!S$4&gt;=Model!$M$13-0.000000001,Field!S$4&lt;=Model!$M$13+Model!$M$15+0.000000001,Field!$A9&gt;=Model!$M$14-0.000000001,Field!$A9&lt;=Model!$M$14+Model!$M$15+0.000000001)),"",Field!S9)</f>
        <v>0.9536414775740093</v>
      </c>
      <c r="T28" s="2">
        <f ca="1">IF(OR($M$18=0,AND(Model!$M$16=1,Field!T$4&gt;=Model!$M$13-0.000000001,Field!T$4&lt;=Model!$M$13+Model!$M$15+0.000000001,Field!$A9&gt;=Model!$M$14-0.000000001,Field!$A9&lt;=Model!$M$14+Model!$M$15+0.000000001)),"",Field!T9)</f>
        <v>0.94382475826336598</v>
      </c>
      <c r="U28" s="2">
        <f ca="1">IF(OR($M$18=0,AND(Model!$M$16=1,Field!U$4&gt;=Model!$M$13-0.000000001,Field!U$4&lt;=Model!$M$13+Model!$M$15+0.000000001,Field!$A9&gt;=Model!$M$14-0.000000001,Field!$A9&lt;=Model!$M$14+Model!$M$15+0.000000001)),"",Field!U9)</f>
        <v>0.93296412011049901</v>
      </c>
      <c r="V28" s="2">
        <f ca="1">IF(OR($M$18=0,AND(Model!$M$16=1,Field!V$4&gt;=Model!$M$13-0.000000001,Field!V$4&lt;=Model!$M$13+Model!$M$15+0.000000001,Field!$A9&gt;=Model!$M$14-0.000000001,Field!$A9&lt;=Model!$M$14+Model!$M$15+0.000000001)),"",Field!V9)</f>
        <v>0.92116332450584104</v>
      </c>
      <c r="W28" s="2">
        <f ca="1">IF(OR($M$18=0,AND(Model!$M$16=1,Field!W$4&gt;=Model!$M$13-0.000000001,Field!W$4&lt;=Model!$M$13+Model!$M$15+0.000000001,Field!$A9&gt;=Model!$M$14-0.000000001,Field!$A9&lt;=Model!$M$14+Model!$M$15+0.000000001)),"",Field!W9)</f>
        <v>0.90854901547493938</v>
      </c>
      <c r="X28" s="2">
        <f ca="1">IF(OR($M$18=0,AND(Model!$M$16=1,Field!X$4&gt;=Model!$M$13-0.000000001,Field!X$4&lt;=Model!$M$13+Model!$M$15+0.000000001,Field!$A9&gt;=Model!$M$14-0.000000001,Field!$A9&lt;=Model!$M$14+Model!$M$15+0.000000001)),"",Field!X9)</f>
        <v>0.89526133946207032</v>
      </c>
      <c r="Y28" s="2">
        <f ca="1">IF(OR($M$18=0,AND(Model!$M$16=1,Field!Y$4&gt;=Model!$M$13-0.000000001,Field!Y$4&lt;=Model!$M$13+Model!$M$15+0.000000001,Field!$A9&gt;=Model!$M$14-0.000000001,Field!$A9&lt;=Model!$M$14+Model!$M$15+0.000000001)),"",Field!Y9)</f>
        <v>0.88144592049303927</v>
      </c>
      <c r="Z28" s="2">
        <f ca="1">IF(OR($M$18=0,AND(Model!$M$16=1,Field!Z$4&gt;=Model!$M$13-0.000000001,Field!Z$4&lt;=Model!$M$13+Model!$M$15+0.000000001,Field!$A9&gt;=Model!$M$14-0.000000001,Field!$A9&lt;=Model!$M$14+Model!$M$15+0.000000001)),"",Field!Z9)</f>
        <v>0.86724759200630697</v>
      </c>
      <c r="AA28" s="2">
        <f ca="1">IF(OR($M$18=0,AND(Model!$M$16=1,Field!AA$4&gt;=Model!$M$13-0.000000001,Field!AA$4&lt;=Model!$M$13+Model!$M$15+0.000000001,Field!$A9&gt;=Model!$M$14-0.000000001,Field!$A9&lt;=Model!$M$14+Model!$M$15+0.000000001)),"",Field!AA9)</f>
        <v>0.8528057153841756</v>
      </c>
      <c r="AB28" s="2">
        <f ca="1">IF(OR($M$18=0,AND(Model!$M$16=1,Field!AB$4&gt;=Model!$M$13-0.000000001,Field!AB$4&lt;=Model!$M$13+Model!$M$15+0.000000001,Field!$A9&gt;=Model!$M$14-0.000000001,Field!$A9&lt;=Model!$M$14+Model!$M$15+0.000000001)),"",Field!AB9)</f>
        <v>0.83825066068183962</v>
      </c>
      <c r="AC28" s="2">
        <f ca="1">IF(OR($M$18=0,AND(Model!$M$16=1,Field!AC$4&gt;=Model!$M$13-0.000000001,Field!AC$4&lt;=Model!$M$13+Model!$M$15+0.000000001,Field!$A9&gt;=Model!$M$14-0.000000001,Field!$A9&lt;=Model!$M$14+Model!$M$15+0.000000001)),"",Field!AC9)</f>
        <v>0.82370107052562203</v>
      </c>
      <c r="AD28" s="2">
        <f ca="1">IF(OR($M$18=0,AND(Model!$M$16=1,Field!AD$4&gt;=Model!$M$13-0.000000001,Field!AD$4&lt;=Model!$M$13+Model!$M$15+0.000000001,Field!$A9&gt;=Model!$M$14-0.000000001,Field!$A9&lt;=Model!$M$14+Model!$M$15+0.000000001)),"",Field!AD9)</f>
        <v>0.80926175848099913</v>
      </c>
      <c r="AE28" s="2">
        <f ca="1">IF(OR($M$18=0,AND(Model!$M$16=1,Field!AE$4&gt;=Model!$M$13-0.000000001,Field!AE$4&lt;=Model!$M$13+Model!$M$15+0.000000001,Field!$A9&gt;=Model!$M$14-0.000000001,Field!$A9&lt;=Model!$M$14+Model!$M$15+0.000000001)),"",Field!AE9)</f>
        <v>0.79502231795717393</v>
      </c>
      <c r="AF28" s="2">
        <f ca="1">IF(OR($M$18=0,AND(Model!$M$16=1,Field!AF$4&gt;=Model!$M$13-0.000000001,Field!AF$4&lt;=Model!$M$13+Model!$M$15+0.000000001,Field!$A9&gt;=Model!$M$14-0.000000001,Field!$A9&lt;=Model!$M$14+Model!$M$15+0.000000001)),"",Field!AF9)</f>
        <v>0.78105657560992303</v>
      </c>
      <c r="AG28" s="2">
        <f ca="1">IF(OR($M$18=0,AND(Model!$M$16=1,Field!AG$4&gt;=Model!$M$13-0.000000001,Field!AG$4&lt;=Model!$M$13+Model!$M$15+0.000000001,Field!$A9&gt;=Model!$M$14-0.000000001,Field!$A9&lt;=Model!$M$14+Model!$M$15+0.000000001)),"",Field!AG9)</f>
        <v>0.76742292201865947</v>
      </c>
      <c r="AH28" s="2">
        <f ca="1">IF(OR($M$18=0,AND(Model!$M$16=1,Field!AH$4&gt;=Model!$M$13-0.000000001,Field!AH$4&lt;=Model!$M$13+Model!$M$15+0.000000001,Field!$A9&gt;=Model!$M$14-0.000000001,Field!$A9&lt;=Model!$M$14+Model!$M$15+0.000000001)),"",Field!AH9)</f>
        <v>0.75416540097328855</v>
      </c>
      <c r="AI28" s="2">
        <f ca="1">IF(OR($M$18=0,AND(Model!$M$16=1,Field!AI$4&gt;=Model!$M$13-0.000000001,Field!AI$4&lt;=Model!$M$13+Model!$M$15+0.000000001,Field!$A9&gt;=Model!$M$14-0.000000001,Field!$A9&lt;=Model!$M$14+Model!$M$15+0.000000001)),"",Field!AI9)</f>
        <v>0.74131533084239576</v>
      </c>
      <c r="AJ28" s="2">
        <f ca="1">IF(OR($M$18=0,AND(Model!$M$16=1,Field!AJ$4&gt;=Model!$M$13-0.000000001,Field!AJ$4&lt;=Model!$M$13+Model!$M$15+0.000000001,Field!$A9&gt;=Model!$M$14-0.000000001,Field!$A9&lt;=Model!$M$14+Model!$M$15+0.000000001)),"",Field!AJ9)</f>
        <v>0.72889320006911784</v>
      </c>
      <c r="AK28" s="2">
        <f ca="1">IF(OR($M$18=0,AND(Model!$M$16=1,Field!AK$4&gt;=Model!$M$13-0.000000001,Field!AK$4&lt;=Model!$M$13+Model!$M$15+0.000000001,Field!$A9&gt;=Model!$M$14-0.000000001,Field!$A9&lt;=Model!$M$14+Model!$M$15+0.000000001)),"",Field!AK9)</f>
        <v>0.71691060992648237</v>
      </c>
      <c r="AL28" s="2">
        <f ca="1">IF(OR($M$18=0,AND(Model!$M$16=1,Field!AL$4&gt;=Model!$M$13-0.000000001,Field!AL$4&lt;=Model!$M$13+Model!$M$15+0.000000001,Field!$A9&gt;=Model!$M$14-0.000000001,Field!$A9&lt;=Model!$M$14+Model!$M$15+0.000000001)),"",Field!AL9)</f>
        <v>0.7053721005115331</v>
      </c>
      <c r="AM28" s="2">
        <f ca="1">IF(OR($M$18=0,AND(Model!$M$16=1,Field!AM$4&gt;=Model!$M$13-0.000000001,Field!AM$4&lt;=Model!$M$13+Model!$M$15+0.000000001,Field!$A9&gt;=Model!$M$14-0.000000001,Field!$A9&lt;=Model!$M$14+Model!$M$15+0.000000001)),"",Field!AM9)</f>
        <v>0.6942767635881395</v>
      </c>
      <c r="AN28" s="2">
        <f ca="1">IF(OR($M$18=0,AND(Model!$M$16=1,Field!AN$4&gt;=Model!$M$13-0.000000001,Field!AN$4&lt;=Model!$M$13+Model!$M$15+0.000000001,Field!$A9&gt;=Model!$M$14-0.000000001,Field!$A9&lt;=Model!$M$14+Model!$M$15+0.000000001)),"",Field!AN9)</f>
        <v>0.68361960243172415</v>
      </c>
      <c r="AO28" s="2">
        <f ca="1">IF(OR($M$18=0,AND(Model!$M$16=1,Field!AO$4&gt;=Model!$M$13-0.000000001,Field!AO$4&lt;=Model!$M$13+Model!$M$15+0.000000001,Field!$A9&gt;=Model!$M$14-0.000000001,Field!$A9&lt;=Model!$M$14+Model!$M$15+0.000000001)),"",Field!AO9)</f>
        <v>0.67339263862374188</v>
      </c>
      <c r="AP28" s="2">
        <f ca="1">IF(OR($M$18=0,AND(Model!$M$16=1,Field!AP$4&gt;=Model!$M$13-0.000000001,Field!AP$4&lt;=Model!$M$13+Model!$M$15+0.000000001,Field!$A9&gt;=Model!$M$14-0.000000001,Field!$A9&lt;=Model!$M$14+Model!$M$15+0.000000001)),"",Field!AP9)</f>
        <v>0.66358578957808956</v>
      </c>
      <c r="AQ28" s="2">
        <f ca="1">IF(OR($M$18=0,AND(Model!$M$16=1,Field!AQ$4&gt;=Model!$M$13-0.000000001,Field!AQ$4&lt;=Model!$M$13+Model!$M$15+0.000000001,Field!$A9&gt;=Model!$M$14-0.000000001,Field!$A9&lt;=Model!$M$14+Model!$M$15+0.000000001)),"",Field!AQ9)</f>
        <v>0.65418755214155788</v>
      </c>
      <c r="AR28" s="2">
        <f ca="1">IF(OR($M$18=0,AND(Model!$M$16=1,Field!AR$4&gt;=Model!$M$13-0.000000001,Field!AR$4&lt;=Model!$M$13+Model!$M$15+0.000000001,Field!$A9&gt;=Model!$M$14-0.000000001,Field!$A9&lt;=Model!$M$14+Model!$M$15+0.000000001)),"",Field!AR9)</f>
        <v>0.64518553116237165</v>
      </c>
      <c r="AS28" s="2">
        <f ca="1">IF(OR($M$18=0,AND(Model!$M$16=1,Field!AS$4&gt;=Model!$M$13-0.000000001,Field!AS$4&lt;=Model!$M$13+Model!$M$15+0.000000001,Field!$A9&gt;=Model!$M$14-0.000000001,Field!$A9&lt;=Model!$M$14+Model!$M$15+0.000000001)),"",Field!AS9)</f>
        <v>0.63656685118846013</v>
      </c>
      <c r="AT28" s="2">
        <f ca="1">IF(OR($M$18=0,AND(Model!$M$16=1,Field!AT$4&gt;=Model!$M$13-0.000000001,Field!AT$4&lt;=Model!$M$13+Model!$M$15+0.000000001,Field!$A9&gt;=Model!$M$14-0.000000001,Field!$A9&lt;=Model!$M$14+Model!$M$15+0.000000001)),"",Field!AT9)</f>
        <v>0.62831848730548812</v>
      </c>
      <c r="AU28" s="2">
        <f ca="1">IF(OR($M$18=0,AND(Model!$M$16=1,Field!AU$4&gt;=Model!$M$13-0.000000001,Field!AU$4&lt;=Model!$M$13+Model!$M$15+0.000000001,Field!$A9&gt;=Model!$M$14-0.000000001,Field!$A9&lt;=Model!$M$14+Model!$M$15+0.000000001)),"",Field!AU9)</f>
        <v>0.62042754968153713</v>
      </c>
      <c r="AV28" s="2">
        <f ca="1">IF(OR($M$18=0,AND(Model!$M$16=1,Field!AV$4&gt;=Model!$M$13-0.000000001,Field!AV$4&lt;=Model!$M$13+Model!$M$15+0.000000001,Field!$A9&gt;=Model!$M$14-0.000000001,Field!$A9&lt;=Model!$M$14+Model!$M$15+0.000000001)),"",Field!AV9)</f>
        <v>0.61288155735644856</v>
      </c>
      <c r="AW28" s="2">
        <f ca="1">IF(OR($M$18=0,AND(Model!$M$16=1,Field!AW$4&gt;=Model!$M$13-0.000000001,Field!AW$4&lt;=Model!$M$13+Model!$M$15+0.000000001,Field!$A9&gt;=Model!$M$14-0.000000001,Field!$A9&lt;=Model!$M$14+Model!$M$15+0.000000001)),"",Field!AW9)</f>
        <v>0.60566874187584929</v>
      </c>
      <c r="AX28" s="2">
        <f ca="1">IF(OR($M$18=0,AND(Model!$M$16=1,Field!AX$4&gt;=Model!$M$13-0.000000001,Field!AX$4&lt;=Model!$M$13+Model!$M$15+0.000000001,Field!$A9&gt;=Model!$M$14-0.000000001,Field!$A9&lt;=Model!$M$14+Model!$M$15+0.000000001)),"",Field!AX9)</f>
        <v>0.59877843261695041</v>
      </c>
      <c r="AY28" s="2">
        <f ca="1">IF(OR($M$18=0,AND(Model!$M$16=1,Field!AY$4&gt;=Model!$M$13-0.000000001,Field!AY$4&lt;=Model!$M$13+Model!$M$15+0.000000001,Field!$A9&gt;=Model!$M$14-0.000000001,Field!$A9&lt;=Model!$M$14+Model!$M$15+0.000000001)),"",Field!AY9)</f>
        <v>0.59220159613687273</v>
      </c>
      <c r="AZ28" s="2">
        <f ca="1">IF(OR($M$18=0,AND(Model!$M$16=1,Field!AZ$4&gt;=Model!$M$13-0.000000001,Field!AZ$4&lt;=Model!$M$13+Model!$M$15+0.000000001,Field!$A9&gt;=Model!$M$14-0.000000001,Field!$A9&lt;=Model!$M$14+Model!$M$15+0.000000001)),"",Field!AZ9)</f>
        <v>0.58593163632690148</v>
      </c>
      <c r="BA28" s="2">
        <f ca="1">IF(OR($M$18=0,AND(Model!$M$16=1,Field!BA$4&gt;=Model!$M$13-0.000000001,Field!BA$4&lt;=Model!$M$13+Model!$M$15+0.000000001,Field!$A9&gt;=Model!$M$14-0.000000001,Field!$A9&lt;=Model!$M$14+Model!$M$15+0.000000001)),"",Field!BA9)</f>
        <v>0.57996561804139746</v>
      </c>
      <c r="BB28" s="2">
        <f ca="1">IF(OR($M$18=0,AND(Model!$M$16=1,Field!BB$4&gt;=Model!$M$13-0.000000001,Field!BB$4&lt;=Model!$M$13+Model!$M$15+0.000000001,Field!$A9&gt;=Model!$M$14-0.000000001,Field!$A9&lt;=Model!$M$14+Model!$M$15+0.000000001)),"",Field!BB9)</f>
        <v>0.57430616597921702</v>
      </c>
      <c r="BC28" s="2">
        <f ca="1">IF(OR($M$18=0,AND(Model!$M$16=1,Field!BC$4&gt;=Model!$M$13-0.000000001,Field!BC$4&lt;=Model!$M$13+Model!$M$15+0.000000001,Field!$A9&gt;=Model!$M$14-0.000000001,Field!$A9&lt;=Model!$M$14+Model!$M$15+0.000000001)),"",Field!BC9)</f>
        <v>0.56896443152173459</v>
      </c>
      <c r="BD28" s="2">
        <f ca="1">IF(OR($M$18=0,AND(Model!$M$16=1,Field!BD$4&gt;=Model!$M$13-0.000000001,Field!BD$4&lt;=Model!$M$13+Model!$M$15+0.000000001,Field!$A9&gt;=Model!$M$14-0.000000001,Field!$A9&lt;=Model!$M$14+Model!$M$15+0.000000001)),"",Field!BD9)</f>
        <v>0.56396474223876902</v>
      </c>
      <c r="BE28" s="2">
        <f ca="1">IF(OR($M$18=0,AND(Model!$M$16=1,Field!BE$4&gt;=Model!$M$13-0.000000001,Field!BE$4&lt;=Model!$M$13+Model!$M$15+0.000000001,Field!$A9&gt;=Model!$M$14-0.000000001,Field!$A9&lt;=Model!$M$14+Model!$M$15+0.000000001)),"",Field!BE9)</f>
        <v>0.55935189785896211</v>
      </c>
      <c r="BF28" s="2">
        <f ca="1">IF(OR($M$18=0,AND(Model!$M$16=1,Field!BF$4&gt;=Model!$M$13-0.000000001,Field!BF$4&lt;=Model!$M$13+Model!$M$15+0.000000001,Field!$A9&gt;=Model!$M$14-0.000000001,Field!$A9&lt;=Model!$M$14+Model!$M$15+0.000000001)),"",Field!BF9)</f>
        <v>0.55520262490390937</v>
      </c>
      <c r="BG28" s="2">
        <f ca="1">IF(OR($M$18=0,AND(Model!$M$16=1,Field!BG$4&gt;=Model!$M$13-0.000000001,Field!BG$4&lt;=Model!$M$13+Model!$M$15+0.000000001,Field!$A9&gt;=Model!$M$14-0.000000001,Field!$A9&lt;=Model!$M$14+Model!$M$15+0.000000001)),"",Field!BG9)</f>
        <v>0.55164356330254272</v>
      </c>
      <c r="BH28" s="2">
        <f ca="1">IF(OR($M$18=0,AND(Model!$M$16=1,Field!BH$4&gt;=Model!$M$13-0.000000001,Field!BH$4&lt;=Model!$M$13+Model!$M$15+0.000000001,Field!$A9&gt;=Model!$M$14-0.000000001,Field!$A9&lt;=Model!$M$14+Model!$M$15+0.000000001)),"",Field!BH9)</f>
        <v>0.54887951007857805</v>
      </c>
      <c r="BI28" s="2">
        <f ca="1">IF(OR($M$18=0,AND(Model!$M$16=1,Field!BI$4&gt;=Model!$M$13-0.000000001,Field!BI$4&lt;=Model!$M$13+Model!$M$15+0.000000001,Field!$A9&gt;=Model!$M$14-0.000000001,Field!$A9&lt;=Model!$M$14+Model!$M$15+0.000000001)),"",Field!BI9)</f>
        <v>0.54723776680421998</v>
      </c>
      <c r="BJ28" s="7">
        <f ca="1">IF(OR($M$18=0,AND(Model!$M$16=1,Field!BJ$4&gt;=Model!$M$13-0.000000001,Field!BJ$4&lt;=Model!$M$13+Model!$M$15+0.000000001,Field!$A9&gt;=Model!$M$14-0.000000001,Field!$A9&lt;=Model!$M$14+Model!$M$15+0.000000001)),"",Field!BJ9)</f>
        <v>0.54723776680421998</v>
      </c>
      <c r="BK28" s="1"/>
    </row>
    <row r="29" spans="1:63" ht="12" customHeight="1">
      <c r="A29" s="1"/>
      <c r="B29" s="6">
        <f>IF(OR($M$18=0,AND(Model!$M$16=1,Field!B$4&gt;=Model!$M$13-0.000000001,Field!B$4&lt;=Model!$M$13+Model!$M$15+0.000000001,Field!$A10&gt;=Model!$M$14-0.000000001,Field!$A10&lt;=Model!$M$14+Model!$M$15+0.000000001)),"",Field!B10)</f>
        <v>1</v>
      </c>
      <c r="C29" s="2">
        <f ca="1">IF(OR($M$18=0,AND(Model!$M$16=1,Field!C$4&gt;=Model!$M$13-0.000000001,Field!C$4&lt;=Model!$M$13+Model!$M$15+0.000000001,Field!$A10&gt;=Model!$M$14-0.000000001,Field!$A10&lt;=Model!$M$14+Model!$M$15+0.000000001)),"",Field!C10)</f>
        <v>0.99987133349001511</v>
      </c>
      <c r="D29" s="2">
        <f ca="1">IF(OR($M$18=0,AND(Model!$M$16=1,Field!D$4&gt;=Model!$M$13-0.000000001,Field!D$4&lt;=Model!$M$13+Model!$M$15+0.000000001,Field!$A10&gt;=Model!$M$14-0.000000001,Field!$A10&lt;=Model!$M$14+Model!$M$15+0.000000001)),"",Field!D10)</f>
        <v>0.99968257302971897</v>
      </c>
      <c r="E29" s="2">
        <f ca="1">IF(OR($M$18=0,AND(Model!$M$16=1,Field!E$4&gt;=Model!$M$13-0.000000001,Field!E$4&lt;=Model!$M$13+Model!$M$15+0.000000001,Field!$A10&gt;=Model!$M$14-0.000000001,Field!$A10&lt;=Model!$M$14+Model!$M$15+0.000000001)),"",Field!E10)</f>
        <v>0.99941009269032877</v>
      </c>
      <c r="F29" s="2">
        <f ca="1">IF(OR($M$18=0,AND(Model!$M$16=1,Field!F$4&gt;=Model!$M$13-0.000000001,Field!F$4&lt;=Model!$M$13+Model!$M$15+0.000000001,Field!$A10&gt;=Model!$M$14-0.000000001,Field!$A10&lt;=Model!$M$14+Model!$M$15+0.000000001)),"",Field!F10)</f>
        <v>0.99902181009347824</v>
      </c>
      <c r="G29" s="2">
        <f ca="1">IF(OR($M$18=0,AND(Model!$M$16=1,Field!G$4&gt;=Model!$M$13-0.000000001,Field!G$4&lt;=Model!$M$13+Model!$M$15+0.000000001,Field!$A10&gt;=Model!$M$14-0.000000001,Field!$A10&lt;=Model!$M$14+Model!$M$15+0.000000001)),"",Field!G10)</f>
        <v>0.99847473659301034</v>
      </c>
      <c r="H29" s="2">
        <f ca="1">IF(OR($M$18=0,AND(Model!$M$16=1,Field!H$4&gt;=Model!$M$13-0.000000001,Field!H$4&lt;=Model!$M$13+Model!$M$15+0.000000001,Field!$A10&gt;=Model!$M$14-0.000000001,Field!$A10&lt;=Model!$M$14+Model!$M$15+0.000000001)),"",Field!H10)</f>
        <v>0.99771218460906752</v>
      </c>
      <c r="I29" s="2">
        <f ca="1">IF(OR($M$18=0,AND(Model!$M$16=1,Field!I$4&gt;=Model!$M$13-0.000000001,Field!I$4&lt;=Model!$M$13+Model!$M$15+0.000000001,Field!$A10&gt;=Model!$M$14-0.000000001,Field!$A10&lt;=Model!$M$14+Model!$M$15+0.000000001)),"",Field!I10)</f>
        <v>0.99666083743738765</v>
      </c>
      <c r="J29" s="2">
        <f ca="1">IF(OR($M$18=0,AND(Model!$M$16=1,Field!J$4&gt;=Model!$M$13-0.000000001,Field!J$4&lt;=Model!$M$13+Model!$M$15+0.000000001,Field!$A10&gt;=Model!$M$14-0.000000001,Field!$A10&lt;=Model!$M$14+Model!$M$15+0.000000001)),"",Field!J10)</f>
        <v>0.99522809213921537</v>
      </c>
      <c r="K29" s="2">
        <f ca="1">IF(OR($M$18=0,AND(Model!$M$16=1,Field!K$4&gt;=Model!$M$13-0.000000001,Field!K$4&lt;=Model!$M$13+Model!$M$15+0.000000001,Field!$A10&gt;=Model!$M$14-0.000000001,Field!$A10&lt;=Model!$M$14+Model!$M$15+0.000000001)),"",Field!K10)</f>
        <v>0.99330036369875296</v>
      </c>
      <c r="L29" s="2">
        <f ca="1">IF(OR($M$18=0,AND(Model!$M$16=1,Field!L$4&gt;=Model!$M$13-0.000000001,Field!L$4&lt;=Model!$M$13+Model!$M$15+0.000000001,Field!$A10&gt;=Model!$M$14-0.000000001,Field!$A10&lt;=Model!$M$14+Model!$M$15+0.000000001)),"",Field!L10)</f>
        <v>0.99074335383742318</v>
      </c>
      <c r="M29" s="2">
        <f ca="1">IF(OR($M$18=0,AND(Model!$M$16=1,Field!M$4&gt;=Model!$M$13-0.000000001,Field!M$4&lt;=Model!$M$13+Model!$M$15+0.000000001,Field!$A10&gt;=Model!$M$14-0.000000001,Field!$A10&lt;=Model!$M$14+Model!$M$15+0.000000001)),"",Field!M10)</f>
        <v>0.98740553918941565</v>
      </c>
      <c r="N29" s="2">
        <f ca="1">IF(OR($M$18=0,AND(Model!$M$16=1,Field!N$4&gt;=Model!$M$13-0.000000001,Field!N$4&lt;=Model!$M$13+Model!$M$15+0.000000001,Field!$A10&gt;=Model!$M$14-0.000000001,Field!$A10&lt;=Model!$M$14+Model!$M$15+0.000000001)),"",Field!N10)</f>
        <v>0.98312612404442279</v>
      </c>
      <c r="O29" s="2">
        <f ca="1">IF(OR($M$18=0,AND(Model!$M$16=1,Field!O$4&gt;=Model!$M$13-0.000000001,Field!O$4&lt;=Model!$M$13+Model!$M$15+0.000000001,Field!$A10&gt;=Model!$M$14-0.000000001,Field!$A10&lt;=Model!$M$14+Model!$M$15+0.000000001)),"",Field!O10)</f>
        <v>0.9777481505564376</v>
      </c>
      <c r="P29" s="2">
        <f ca="1">IF(OR($M$18=0,AND(Model!$M$16=1,Field!P$4&gt;=Model!$M$13-0.000000001,Field!P$4&lt;=Model!$M$13+Model!$M$15+0.000000001,Field!$A10&gt;=Model!$M$14-0.000000001,Field!$A10&lt;=Model!$M$14+Model!$M$15+0.000000001)),"",Field!P10)</f>
        <v>0.9711361137214628</v>
      </c>
      <c r="Q29" s="2">
        <f ca="1">IF(OR($M$18=0,AND(Model!$M$16=1,Field!Q$4&gt;=Model!$M$13-0.000000001,Field!Q$4&lt;=Model!$M$13+Model!$M$15+0.000000001,Field!$A10&gt;=Model!$M$14-0.000000001,Field!$A10&lt;=Model!$M$14+Model!$M$15+0.000000001)),"",Field!Q10)</f>
        <v>0.96319535760574615</v>
      </c>
      <c r="R29" s="2">
        <f ca="1">IF(OR($M$18=0,AND(Model!$M$16=1,Field!R$4&gt;=Model!$M$13-0.000000001,Field!R$4&lt;=Model!$M$13+Model!$M$15+0.000000001,Field!$A10&gt;=Model!$M$14-0.000000001,Field!$A10&lt;=Model!$M$14+Model!$M$15+0.000000001)),"",Field!R10)</f>
        <v>0.95388850644772949</v>
      </c>
      <c r="S29" s="2">
        <f ca="1">IF(OR($M$18=0,AND(Model!$M$16=1,Field!S$4&gt;=Model!$M$13-0.000000001,Field!S$4&lt;=Model!$M$13+Model!$M$15+0.000000001,Field!$A10&gt;=Model!$M$14-0.000000001,Field!$A10&lt;=Model!$M$14+Model!$M$15+0.000000001)),"",Field!S10)</f>
        <v>0.94324374656763998</v>
      </c>
      <c r="T29" s="2">
        <f ca="1">IF(OR($M$18=0,AND(Model!$M$16=1,Field!T$4&gt;=Model!$M$13-0.000000001,Field!T$4&lt;=Model!$M$13+Model!$M$15+0.000000001,Field!$A10&gt;=Model!$M$14-0.000000001,Field!$A10&lt;=Model!$M$14+Model!$M$15+0.000000001)),"",Field!T10)</f>
        <v>0.9313522084993332</v>
      </c>
      <c r="U29" s="2">
        <f ca="1">IF(OR($M$18=0,AND(Model!$M$16=1,Field!U$4&gt;=Model!$M$13-0.000000001,Field!U$4&lt;=Model!$M$13+Model!$M$15+0.000000001,Field!$A10&gt;=Model!$M$14-0.000000001,Field!$A10&lt;=Model!$M$14+Model!$M$15+0.000000001)),"",Field!U10)</f>
        <v>0.9183560268682196</v>
      </c>
      <c r="V29" s="2">
        <f ca="1">IF(OR($M$18=0,AND(Model!$M$16=1,Field!V$4&gt;=Model!$M$13-0.000000001,Field!V$4&lt;=Model!$M$13+Model!$M$15+0.000000001,Field!$A10&gt;=Model!$M$14-0.000000001,Field!$A10&lt;=Model!$M$14+Model!$M$15+0.000000001)),"",Field!V10)</f>
        <v>0.9044315327379735</v>
      </c>
      <c r="W29" s="2">
        <f ca="1">IF(OR($M$18=0,AND(Model!$M$16=1,Field!W$4&gt;=Model!$M$13-0.000000001,Field!W$4&lt;=Model!$M$13+Model!$M$15+0.000000001,Field!$A10&gt;=Model!$M$14-0.000000001,Field!$A10&lt;=Model!$M$14+Model!$M$15+0.000000001)),"",Field!W10)</f>
        <v>0.88977224872878413</v>
      </c>
      <c r="X29" s="2">
        <f ca="1">IF(OR($M$18=0,AND(Model!$M$16=1,Field!X$4&gt;=Model!$M$13-0.000000001,Field!X$4&lt;=Model!$M$13+Model!$M$15+0.000000001,Field!$A10&gt;=Model!$M$14-0.000000001,Field!$A10&lt;=Model!$M$14+Model!$M$15+0.000000001)),"",Field!X10)</f>
        <v>0.87457482133831399</v>
      </c>
      <c r="Y29" s="2">
        <f ca="1">IF(OR($M$18=0,AND(Model!$M$16=1,Field!Y$4&gt;=Model!$M$13-0.000000001,Field!Y$4&lt;=Model!$M$13+Model!$M$15+0.000000001,Field!$A10&gt;=Model!$M$14-0.000000001,Field!$A10&lt;=Model!$M$14+Model!$M$15+0.000000001)),"",Field!Y10)</f>
        <v>0.85902907670614026</v>
      </c>
      <c r="Z29" s="2">
        <f ca="1">IF(OR($M$18=0,AND(Model!$M$16=1,Field!Z$4&gt;=Model!$M$13-0.000000001,Field!Z$4&lt;=Model!$M$13+Model!$M$15+0.000000001,Field!$A10&gt;=Model!$M$14-0.000000001,Field!$A10&lt;=Model!$M$14+Model!$M$15+0.000000001)),"",Field!Z10)</f>
        <v>0.84331186309413586</v>
      </c>
      <c r="AA29" s="2">
        <f ca="1">IF(OR($M$18=0,AND(Model!$M$16=1,Field!AA$4&gt;=Model!$M$13-0.000000001,Field!AA$4&lt;=Model!$M$13+Model!$M$15+0.000000001,Field!$A10&gt;=Model!$M$14-0.000000001,Field!$A10&lt;=Model!$M$14+Model!$M$15+0.000000001)),"",Field!AA10)</f>
        <v>0.82758352800563095</v>
      </c>
      <c r="AB29" s="2">
        <f ca="1">IF(OR($M$18=0,AND(Model!$M$16=1,Field!AB$4&gt;=Model!$M$13-0.000000001,Field!AB$4&lt;=Model!$M$13+Model!$M$15+0.000000001,Field!$A10&gt;=Model!$M$14-0.000000001,Field!$A10&lt;=Model!$M$14+Model!$M$15+0.000000001)),"",Field!AB10)</f>
        <v>0.81198575361362335</v>
      </c>
      <c r="AC29" s="2">
        <f ca="1">IF(OR($M$18=0,AND(Model!$M$16=1,Field!AC$4&gt;=Model!$M$13-0.000000001,Field!AC$4&lt;=Model!$M$13+Model!$M$15+0.000000001,Field!$A10&gt;=Model!$M$14-0.000000001,Field!$A10&lt;=Model!$M$14+Model!$M$15+0.000000001)),"",Field!AC10)</f>
        <v>0.7966399020325321</v>
      </c>
      <c r="AD29" s="2">
        <f ca="1">IF(OR($M$18=0,AND(Model!$M$16=1,Field!AD$4&gt;=Model!$M$13-0.000000001,Field!AD$4&lt;=Model!$M$13+Model!$M$15+0.000000001,Field!$A10&gt;=Model!$M$14-0.000000001,Field!$A10&lt;=Model!$M$14+Model!$M$15+0.000000001)),"",Field!AD10)</f>
        <v>0.78164573131359039</v>
      </c>
      <c r="AE29" s="2">
        <f ca="1">IF(OR($M$18=0,AND(Model!$M$16=1,Field!AE$4&gt;=Model!$M$13-0.000000001,Field!AE$4&lt;=Model!$M$13+Model!$M$15+0.000000001,Field!$A10&gt;=Model!$M$14-0.000000001,Field!$A10&lt;=Model!$M$14+Model!$M$15+0.000000001)),"",Field!AE10)</f>
        <v>0.76708088523559226</v>
      </c>
      <c r="AF29" s="2">
        <f ca="1">IF(OR($M$18=0,AND(Model!$M$16=1,Field!AF$4&gt;=Model!$M$13-0.000000001,Field!AF$4&lt;=Model!$M$13+Model!$M$15+0.000000001,Field!$A10&gt;=Model!$M$14-0.000000001,Field!$A10&lt;=Model!$M$14+Model!$M$15+0.000000001)),"",Field!AF10)</f>
        <v>0.75300155882997466</v>
      </c>
      <c r="AG29" s="2">
        <f ca="1">IF(OR($M$18=0,AND(Model!$M$16=1,Field!AG$4&gt;=Model!$M$13-0.000000001,Field!AG$4&lt;=Model!$M$13+Model!$M$15+0.000000001,Field!$A10&gt;=Model!$M$14-0.000000001,Field!$A10&lt;=Model!$M$14+Model!$M$15+0.000000001)),"",Field!AG10)</f>
        <v>0.73944438539622293</v>
      </c>
      <c r="AH29" s="2">
        <f ca="1">IF(OR($M$18=0,AND(Model!$M$16=1,Field!AH$4&gt;=Model!$M$13-0.000000001,Field!AH$4&lt;=Model!$M$13+Model!$M$15+0.000000001,Field!$A10&gt;=Model!$M$14-0.000000001,Field!$A10&lt;=Model!$M$14+Model!$M$15+0.000000001)),"",Field!AH10)</f>
        <v>0.72642923728761721</v>
      </c>
      <c r="AI29" s="2">
        <f ca="1">IF(OR($M$18=0,AND(Model!$M$16=1,Field!AI$4&gt;=Model!$M$13-0.000000001,Field!AI$4&lt;=Model!$M$13+Model!$M$15+0.000000001,Field!$A10&gt;=Model!$M$14-0.000000001,Field!$A10&lt;=Model!$M$14+Model!$M$15+0.000000001)),"",Field!AI10)</f>
        <v>0.71396247030214299</v>
      </c>
      <c r="AJ29" s="2">
        <f ca="1">IF(OR($M$18=0,AND(Model!$M$16=1,Field!AJ$4&gt;=Model!$M$13-0.000000001,Field!AJ$4&lt;=Model!$M$13+Model!$M$15+0.000000001,Field!$A10&gt;=Model!$M$14-0.000000001,Field!$A10&lt;=Model!$M$14+Model!$M$15+0.000000001)),"",Field!AJ10)</f>
        <v>0.70204016748743192</v>
      </c>
      <c r="AK29" s="2">
        <f ca="1">IF(OR($M$18=0,AND(Model!$M$16=1,Field!AK$4&gt;=Model!$M$13-0.000000001,Field!AK$4&lt;=Model!$M$13+Model!$M$15+0.000000001,Field!$A10&gt;=Model!$M$14-0.000000001,Field!$A10&lt;=Model!$M$14+Model!$M$15+0.000000001)),"",Field!AK10)</f>
        <v>0.6906510669278606</v>
      </c>
      <c r="AL29" s="2">
        <f ca="1">IF(OR($M$18=0,AND(Model!$M$16=1,Field!AL$4&gt;=Model!$M$13-0.000000001,Field!AL$4&lt;=Model!$M$13+Model!$M$15+0.000000001,Field!$A10&gt;=Model!$M$14-0.000000001,Field!$A10&lt;=Model!$M$14+Model!$M$15+0.000000001)),"",Field!AL10)</f>
        <v>0.67977900716309991</v>
      </c>
      <c r="AM29" s="2">
        <f ca="1">IF(OR($M$18=0,AND(Model!$M$16=1,Field!AM$4&gt;=Model!$M$13-0.000000001,Field!AM$4&lt;=Model!$M$13+Model!$M$15+0.000000001,Field!$A10&gt;=Model!$M$14-0.000000001,Field!$A10&lt;=Model!$M$14+Model!$M$15+0.000000001)),"",Field!AM10)</f>
        <v>0.66940484570437386</v>
      </c>
      <c r="AN29" s="2">
        <f ca="1">IF(OR($M$18=0,AND(Model!$M$16=1,Field!AN$4&gt;=Model!$M$13-0.000000001,Field!AN$4&lt;=Model!$M$13+Model!$M$15+0.000000001,Field!$A10&gt;=Model!$M$14-0.000000001,Field!$A10&lt;=Model!$M$14+Model!$M$15+0.000000001)),"",Field!AN10)</f>
        <v>0.65950788541510086</v>
      </c>
      <c r="AO29" s="2">
        <f ca="1">IF(OR($M$18=0,AND(Model!$M$16=1,Field!AO$4&gt;=Model!$M$13-0.000000001,Field!AO$4&lt;=Model!$M$13+Model!$M$15+0.000000001,Field!$A10&gt;=Model!$M$14-0.000000001,Field!$A10&lt;=Model!$M$14+Model!$M$15+0.000000001)),"",Field!AO10)</f>
        <v>0.65006688406511115</v>
      </c>
      <c r="AP29" s="2">
        <f ca="1">IF(OR($M$18=0,AND(Model!$M$16=1,Field!AP$4&gt;=Model!$M$13-0.000000001,Field!AP$4&lt;=Model!$M$13+Model!$M$15+0.000000001,Field!$A10&gt;=Model!$M$14-0.000000001,Field!$A10&lt;=Model!$M$14+Model!$M$15+0.000000001)),"",Field!AP10)</f>
        <v>0.64106073514317652</v>
      </c>
      <c r="AQ29" s="2">
        <f ca="1">IF(OR($M$18=0,AND(Model!$M$16=1,Field!AQ$4&gt;=Model!$M$13-0.000000001,Field!AQ$4&lt;=Model!$M$13+Model!$M$15+0.000000001,Field!$A10&gt;=Model!$M$14-0.000000001,Field!$A10&lt;=Model!$M$14+Model!$M$15+0.000000001)),"",Field!AQ10)</f>
        <v>0.63246890432337921</v>
      </c>
      <c r="AR29" s="2">
        <f ca="1">IF(OR($M$18=0,AND(Model!$M$16=1,Field!AR$4&gt;=Model!$M$13-0.000000001,Field!AR$4&lt;=Model!$M$13+Model!$M$15+0.000000001,Field!$A10&gt;=Model!$M$14-0.000000001,Field!$A10&lt;=Model!$M$14+Model!$M$15+0.000000001)),"",Field!AR10)</f>
        <v>0.62427169460196197</v>
      </c>
      <c r="AS29" s="2">
        <f ca="1">IF(OR($M$18=0,AND(Model!$M$16=1,Field!AS$4&gt;=Model!$M$13-0.000000001,Field!AS$4&lt;=Model!$M$13+Model!$M$15+0.000000001,Field!$A10&gt;=Model!$M$14-0.000000001,Field!$A10&lt;=Model!$M$14+Model!$M$15+0.000000001)),"",Field!AS10)</f>
        <v>0.61645039984773131</v>
      </c>
      <c r="AT29" s="2">
        <f ca="1">IF(OR($M$18=0,AND(Model!$M$16=1,Field!AT$4&gt;=Model!$M$13-0.000000001,Field!AT$4&lt;=Model!$M$13+Model!$M$15+0.000000001,Field!$A10&gt;=Model!$M$14-0.000000001,Field!$A10&lt;=Model!$M$14+Model!$M$15+0.000000001)),"",Field!AT10)</f>
        <v>0.60898739473891905</v>
      </c>
      <c r="AU29" s="2">
        <f ca="1">IF(OR($M$18=0,AND(Model!$M$16=1,Field!AU$4&gt;=Model!$M$13-0.000000001,Field!AU$4&lt;=Model!$M$13+Model!$M$15+0.000000001,Field!$A10&gt;=Model!$M$14-0.000000001,Field!$A10&lt;=Model!$M$14+Model!$M$15+0.000000001)),"",Field!AU10)</f>
        <v>0.60186620064182461</v>
      </c>
      <c r="AV29" s="2">
        <f ca="1">IF(OR($M$18=0,AND(Model!$M$16=1,Field!AV$4&gt;=Model!$M$13-0.000000001,Field!AV$4&lt;=Model!$M$13+Model!$M$15+0.000000001,Field!$A10&gt;=Model!$M$14-0.000000001,Field!$A10&lt;=Model!$M$14+Model!$M$15+0.000000001)),"",Field!AV10)</f>
        <v>0.59507156300408504</v>
      </c>
      <c r="AW29" s="2">
        <f ca="1">IF(OR($M$18=0,AND(Model!$M$16=1,Field!AW$4&gt;=Model!$M$13-0.000000001,Field!AW$4&lt;=Model!$M$13+Model!$M$15+0.000000001,Field!$A10&gt;=Model!$M$14-0.000000001,Field!$A10&lt;=Model!$M$14+Model!$M$15+0.000000001)),"",Field!AW10)</f>
        <v>0.58858957724261707</v>
      </c>
      <c r="AX29" s="2">
        <f ca="1">IF(OR($M$18=0,AND(Model!$M$16=1,Field!AX$4&gt;=Model!$M$13-0.000000001,Field!AX$4&lt;=Model!$M$13+Model!$M$15+0.000000001,Field!$A10&gt;=Model!$M$14-0.000000001,Field!$A10&lt;=Model!$M$14+Model!$M$15+0.000000001)),"",Field!AX10)</f>
        <v>0.58240790826875599</v>
      </c>
      <c r="AY29" s="2">
        <f ca="1">IF(OR($M$18=0,AND(Model!$M$16=1,Field!AY$4&gt;=Model!$M$13-0.000000001,Field!AY$4&lt;=Model!$M$13+Model!$M$15+0.000000001,Field!$A10&gt;=Model!$M$14-0.000000001,Field!$A10&lt;=Model!$M$14+Model!$M$15+0.000000001)),"",Field!AY10)</f>
        <v>0.57651616602176403</v>
      </c>
      <c r="AZ29" s="2">
        <f ca="1">IF(OR($M$18=0,AND(Model!$M$16=1,Field!AZ$4&gt;=Model!$M$13-0.000000001,Field!AZ$4&lt;=Model!$M$13+Model!$M$15+0.000000001,Field!$A10&gt;=Model!$M$14-0.000000001,Field!$A10&lt;=Model!$M$14+Model!$M$15+0.000000001)),"",Field!AZ10)</f>
        <v>0.57090652958524579</v>
      </c>
      <c r="BA29" s="2">
        <f ca="1">IF(OR($M$18=0,AND(Model!$M$16=1,Field!BA$4&gt;=Model!$M$13-0.000000001,Field!BA$4&lt;=Model!$M$13+Model!$M$15+0.000000001,Field!$A10&gt;=Model!$M$14-0.000000001,Field!$A10&lt;=Model!$M$14+Model!$M$15+0.000000001)),"",Field!BA10)</f>
        <v>0.56557476206986568</v>
      </c>
      <c r="BB29" s="2">
        <f ca="1">IF(OR($M$18=0,AND(Model!$M$16=1,Field!BB$4&gt;=Model!$M$13-0.000000001,Field!BB$4&lt;=Model!$M$13+Model!$M$15+0.000000001,Field!$A10&gt;=Model!$M$14-0.000000001,Field!$A10&lt;=Model!$M$14+Model!$M$15+0.000000001)),"",Field!BB10)</f>
        <v>0.56052183781997045</v>
      </c>
      <c r="BC29" s="2">
        <f ca="1">IF(OR($M$18=0,AND(Model!$M$16=1,Field!BC$4&gt;=Model!$M$13-0.000000001,Field!BC$4&lt;=Model!$M$13+Model!$M$15+0.000000001,Field!$A10&gt;=Model!$M$14-0.000000001,Field!$A10&lt;=Model!$M$14+Model!$M$15+0.000000001)),"",Field!BC10)</f>
        <v>0.55575652912441853</v>
      </c>
      <c r="BD29" s="2">
        <f ca="1">IF(OR($M$18=0,AND(Model!$M$16=1,Field!BD$4&gt;=Model!$M$13-0.000000001,Field!BD$4&lt;=Model!$M$13+Model!$M$15+0.000000001,Field!$A10&gt;=Model!$M$14-0.000000001,Field!$A10&lt;=Model!$M$14+Model!$M$15+0.000000001)),"",Field!BD10)</f>
        <v>0.55129949753702334</v>
      </c>
      <c r="BE29" s="2">
        <f ca="1">IF(OR($M$18=0,AND(Model!$M$16=1,Field!BE$4&gt;=Model!$M$13-0.000000001,Field!BE$4&lt;=Model!$M$13+Model!$M$15+0.000000001,Field!$A10&gt;=Model!$M$14-0.000000001,Field!$A10&lt;=Model!$M$14+Model!$M$15+0.000000001)),"",Field!BE10)</f>
        <v>0.54718974618645722</v>
      </c>
      <c r="BF29" s="2">
        <f ca="1">IF(OR($M$18=0,AND(Model!$M$16=1,Field!BF$4&gt;=Model!$M$13-0.000000001,Field!BF$4&lt;=Model!$M$13+Model!$M$15+0.000000001,Field!$A10&gt;=Model!$M$14-0.000000001,Field!$A10&lt;=Model!$M$14+Model!$M$15+0.000000001)),"",Field!BF10)</f>
        <v>0.54349477864669504</v>
      </c>
      <c r="BG29" s="2">
        <f ca="1">IF(OR($M$18=0,AND(Model!$M$16=1,Field!BG$4&gt;=Model!$M$13-0.000000001,Field!BG$4&lt;=Model!$M$13+Model!$M$15+0.000000001,Field!$A10&gt;=Model!$M$14-0.000000001,Field!$A10&lt;=Model!$M$14+Model!$M$15+0.000000001)),"",Field!BG10)</f>
        <v>0.54032657854067279</v>
      </c>
      <c r="BH29" s="2">
        <f ca="1">IF(OR($M$18=0,AND(Model!$M$16=1,Field!BH$4&gt;=Model!$M$13-0.000000001,Field!BH$4&lt;=Model!$M$13+Model!$M$15+0.000000001,Field!$A10&gt;=Model!$M$14-0.000000001,Field!$A10&lt;=Model!$M$14+Model!$M$15+0.000000001)),"",Field!BH10)</f>
        <v>0.5378667315514486</v>
      </c>
      <c r="BI29" s="2">
        <f ca="1">IF(OR($M$18=0,AND(Model!$M$16=1,Field!BI$4&gt;=Model!$M$13-0.000000001,Field!BI$4&lt;=Model!$M$13+Model!$M$15+0.000000001,Field!$A10&gt;=Model!$M$14-0.000000001,Field!$A10&lt;=Model!$M$14+Model!$M$15+0.000000001)),"",Field!BI10)</f>
        <v>0.53640590851519998</v>
      </c>
      <c r="BJ29" s="7">
        <f ca="1">IF(OR($M$18=0,AND(Model!$M$16=1,Field!BJ$4&gt;=Model!$M$13-0.000000001,Field!BJ$4&lt;=Model!$M$13+Model!$M$15+0.000000001,Field!$A10&gt;=Model!$M$14-0.000000001,Field!$A10&lt;=Model!$M$14+Model!$M$15+0.000000001)),"",Field!BJ10)</f>
        <v>0.53640590851519998</v>
      </c>
      <c r="BK29" s="1"/>
    </row>
    <row r="30" spans="1:63" ht="12" customHeight="1">
      <c r="A30" s="1"/>
      <c r="B30" s="6">
        <f>IF(OR($M$18=0,AND(Model!$M$16=1,Field!B$4&gt;=Model!$M$13-0.000000001,Field!B$4&lt;=Model!$M$13+Model!$M$15+0.000000001,Field!$A11&gt;=Model!$M$14-0.000000001,Field!$A11&lt;=Model!$M$14+Model!$M$15+0.000000001)),"",Field!B11)</f>
        <v>1</v>
      </c>
      <c r="C30" s="2">
        <f ca="1">IF(OR($M$18=0,AND(Model!$M$16=1,Field!C$4&gt;=Model!$M$13-0.000000001,Field!C$4&lt;=Model!$M$13+Model!$M$15+0.000000001,Field!$A11&gt;=Model!$M$14-0.000000001,Field!$A11&lt;=Model!$M$14+Model!$M$15+0.000000001)),"",Field!C11)</f>
        <v>0.99985112142904875</v>
      </c>
      <c r="D30" s="2">
        <f ca="1">IF(OR($M$18=0,AND(Model!$M$16=1,Field!D$4&gt;=Model!$M$13-0.000000001,Field!D$4&lt;=Model!$M$13+Model!$M$15+0.000000001,Field!$A11&gt;=Model!$M$14-0.000000001,Field!$A11&lt;=Model!$M$14+Model!$M$15+0.000000001)),"",Field!D11)</f>
        <v>0.99963207966536061</v>
      </c>
      <c r="E30" s="2">
        <f ca="1">IF(OR($M$18=0,AND(Model!$M$16=1,Field!E$4&gt;=Model!$M$13-0.000000001,Field!E$4&lt;=Model!$M$13+Model!$M$15+0.000000001,Field!$A11&gt;=Model!$M$14-0.000000001,Field!$A11&lt;=Model!$M$14+Model!$M$15+0.000000001)),"",Field!E11)</f>
        <v>0.99931432482538651</v>
      </c>
      <c r="F30" s="2">
        <f ca="1">IF(OR($M$18=0,AND(Model!$M$16=1,Field!F$4&gt;=Model!$M$13-0.000000001,Field!F$4&lt;=Model!$M$13+Model!$M$15+0.000000001,Field!$A11&gt;=Model!$M$14-0.000000001,Field!$A11&lt;=Model!$M$14+Model!$M$15+0.000000001)),"",Field!F11)</f>
        <v>0.99885858738211319</v>
      </c>
      <c r="G30" s="2">
        <f ca="1">IF(OR($M$18=0,AND(Model!$M$16=1,Field!G$4&gt;=Model!$M$13-0.000000001,Field!G$4&lt;=Model!$M$13+Model!$M$15+0.000000001,Field!$A11&gt;=Model!$M$14-0.000000001,Field!$A11&lt;=Model!$M$14+Model!$M$15+0.000000001)),"",Field!G11)</f>
        <v>0.99821153916426031</v>
      </c>
      <c r="H30" s="2">
        <f ca="1">IF(OR($M$18=0,AND(Model!$M$16=1,Field!H$4&gt;=Model!$M$13-0.000000001,Field!H$4&lt;=Model!$M$13+Model!$M$15+0.000000001,Field!$A11&gt;=Model!$M$14-0.000000001,Field!$A11&lt;=Model!$M$14+Model!$M$15+0.000000001)),"",Field!H11)</f>
        <v>0.99730187769162859</v>
      </c>
      <c r="I30" s="2">
        <f ca="1">IF(OR($M$18=0,AND(Model!$M$16=1,Field!I$4&gt;=Model!$M$13-0.000000001,Field!I$4&lt;=Model!$M$13+Model!$M$15+0.000000001,Field!$A11&gt;=Model!$M$14-0.000000001,Field!$A11&lt;=Model!$M$14+Model!$M$15+0.000000001)),"",Field!I11)</f>
        <v>0.99603607621252566</v>
      </c>
      <c r="J30" s="2">
        <f ca="1">IF(OR($M$18=0,AND(Model!$M$16=1,Field!J$4&gt;=Model!$M$13-0.000000001,Field!J$4&lt;=Model!$M$13+Model!$M$15+0.000000001,Field!$A11&gt;=Model!$M$14-0.000000001,Field!$A11&lt;=Model!$M$14+Model!$M$15+0.000000001)),"",Field!J11)</f>
        <v>0.99429435262906662</v>
      </c>
      <c r="K30" s="2">
        <f ca="1">IF(OR($M$18=0,AND(Model!$M$16=1,Field!K$4&gt;=Model!$M$13-0.000000001,Field!K$4&lt;=Model!$M$13+Model!$M$15+0.000000001,Field!$A11&gt;=Model!$M$14-0.000000001,Field!$A11&lt;=Model!$M$14+Model!$M$15+0.000000001)),"",Field!K11)</f>
        <v>0.99192786828333424</v>
      </c>
      <c r="L30" s="2">
        <f ca="1">IF(OR($M$18=0,AND(Model!$M$16=1,Field!L$4&gt;=Model!$M$13-0.000000001,Field!L$4&lt;=Model!$M$13+Model!$M$15+0.000000001,Field!$A11&gt;=Model!$M$14-0.000000001,Field!$A11&lt;=Model!$M$14+Model!$M$15+0.000000001)),"",Field!L11)</f>
        <v>0.98875874543579967</v>
      </c>
      <c r="M30" s="2">
        <f ca="1">IF(OR($M$18=0,AND(Model!$M$16=1,Field!M$4&gt;=Model!$M$13-0.000000001,Field!M$4&lt;=Model!$M$13+Model!$M$15+0.000000001,Field!$A11&gt;=Model!$M$14-0.000000001,Field!$A11&lt;=Model!$M$14+Model!$M$15+0.000000001)),"",Field!M11)</f>
        <v>0.98458504772721211</v>
      </c>
      <c r="N30" s="2">
        <f ca="1">IF(OR($M$18=0,AND(Model!$M$16=1,Field!N$4&gt;=Model!$M$13-0.000000001,Field!N$4&lt;=Model!$M$13+Model!$M$15+0.000000001,Field!$A11&gt;=Model!$M$14-0.000000001,Field!$A11&lt;=Model!$M$14+Model!$M$15+0.000000001)),"",Field!N11)</f>
        <v>0.9791930571430395</v>
      </c>
      <c r="O30" s="2">
        <f ca="1">IF(OR($M$18=0,AND(Model!$M$16=1,Field!O$4&gt;=Model!$M$13-0.000000001,Field!O$4&lt;=Model!$M$13+Model!$M$15+0.000000001,Field!$A11&gt;=Model!$M$14-0.000000001,Field!$A11&lt;=Model!$M$14+Model!$M$15+0.000000001)),"",Field!O11)</f>
        <v>0.97237841296752692</v>
      </c>
      <c r="P30" s="2">
        <f ca="1">IF(OR($M$18=0,AND(Model!$M$16=1,Field!P$4&gt;=Model!$M$13-0.000000001,Field!P$4&lt;=Model!$M$13+Model!$M$15+0.000000001,Field!$A11&gt;=Model!$M$14-0.000000001,Field!$A11&lt;=Model!$M$14+Model!$M$15+0.000000001)),"",Field!P11)</f>
        <v>0.96397526813513512</v>
      </c>
      <c r="Q30" s="2">
        <f ca="1">IF(OR($M$18=0,AND(Model!$M$16=1,Field!Q$4&gt;=Model!$M$13-0.000000001,Field!Q$4&lt;=Model!$M$13+Model!$M$15+0.000000001,Field!$A11&gt;=Model!$M$14-0.000000001,Field!$A11&lt;=Model!$M$14+Model!$M$15+0.000000001)),"",Field!Q11)</f>
        <v>0.95388839073445642</v>
      </c>
      <c r="R30" s="2">
        <f ca="1">IF(OR($M$18=0,AND(Model!$M$16=1,Field!R$4&gt;=Model!$M$13-0.000000001,Field!R$4&lt;=Model!$M$13+Model!$M$15+0.000000001,Field!$A11&gt;=Model!$M$14-0.000000001,Field!$A11&lt;=Model!$M$14+Model!$M$15+0.000000001)),"",Field!R11)</f>
        <v>0.94211855007684353</v>
      </c>
      <c r="S30" s="2">
        <f ca="1">IF(OR($M$18=0,AND(Model!$M$16=1,Field!S$4&gt;=Model!$M$13-0.000000001,Field!S$4&lt;=Model!$M$13+Model!$M$15+0.000000001,Field!$A11&gt;=Model!$M$14-0.000000001,Field!$A11&lt;=Model!$M$14+Model!$M$15+0.000000001)),"",Field!S11)</f>
        <v>0.92877041380944247</v>
      </c>
      <c r="T30" s="2">
        <f ca="1">IF(OR($M$18=0,AND(Model!$M$16=1,Field!T$4&gt;=Model!$M$13-0.000000001,Field!T$4&lt;=Model!$M$13+Model!$M$15+0.000000001,Field!$A11&gt;=Model!$M$14-0.000000001,Field!$A11&lt;=Model!$M$14+Model!$M$15+0.000000001)),"",Field!T11)</f>
        <v>0.91403853326395257</v>
      </c>
      <c r="U30" s="2">
        <f ca="1">IF(OR($M$18=0,AND(Model!$M$16=1,Field!U$4&gt;=Model!$M$13-0.000000001,Field!U$4&lt;=Model!$M$13+Model!$M$15+0.000000001,Field!$A11&gt;=Model!$M$14-0.000000001,Field!$A11&lt;=Model!$M$14+Model!$M$15+0.000000001)),"",Field!U11)</f>
        <v>0.89817815530951506</v>
      </c>
      <c r="V30" s="2">
        <f ca="1">IF(OR($M$18=0,AND(Model!$M$16=1,Field!V$4&gt;=Model!$M$13-0.000000001,Field!V$4&lt;=Model!$M$13+Model!$M$15+0.000000001,Field!$A11&gt;=Model!$M$14-0.000000001,Field!$A11&lt;=Model!$M$14+Model!$M$15+0.000000001)),"",Field!V11)</f>
        <v>0.88147228378392484</v>
      </c>
      <c r="W30" s="2">
        <f ca="1">IF(OR($M$18=0,AND(Model!$M$16=1,Field!W$4&gt;=Model!$M$13-0.000000001,Field!W$4&lt;=Model!$M$13+Model!$M$15+0.000000001,Field!$A11&gt;=Model!$M$14-0.000000001,Field!$A11&lt;=Model!$M$14+Model!$M$15+0.000000001)),"",Field!W11)</f>
        <v>0.86420398335931359</v>
      </c>
      <c r="X30" s="2">
        <f ca="1">IF(OR($M$18=0,AND(Model!$M$16=1,Field!X$4&gt;=Model!$M$13-0.000000001,Field!X$4&lt;=Model!$M$13+Model!$M$15+0.000000001,Field!$A11&gt;=Model!$M$14-0.000000001,Field!$A11&lt;=Model!$M$14+Model!$M$15+0.000000001)),"",Field!X11)</f>
        <v>0.8466379067610238</v>
      </c>
      <c r="Y30" s="2">
        <f ca="1">IF(OR($M$18=0,AND(Model!$M$16=1,Field!Y$4&gt;=Model!$M$13-0.000000001,Field!Y$4&lt;=Model!$M$13+Model!$M$15+0.000000001,Field!$A11&gt;=Model!$M$14-0.000000001,Field!$A11&lt;=Model!$M$14+Model!$M$15+0.000000001)),"",Field!Y11)</f>
        <v>0.82901082958298233</v>
      </c>
      <c r="Z30" s="2">
        <f ca="1">IF(OR($M$18=0,AND(Model!$M$16=1,Field!Z$4&gt;=Model!$M$13-0.000000001,Field!Z$4&lt;=Model!$M$13+Model!$M$15+0.000000001,Field!$A11&gt;=Model!$M$14-0.000000001,Field!$A11&lt;=Model!$M$14+Model!$M$15+0.000000001)),"",Field!Z11)</f>
        <v>0.81152864885245968</v>
      </c>
      <c r="AA30" s="2">
        <f ca="1">IF(OR($M$18=0,AND(Model!$M$16=1,Field!AA$4&gt;=Model!$M$13-0.000000001,Field!AA$4&lt;=Model!$M$13+Model!$M$15+0.000000001,Field!$A11&gt;=Model!$M$14-0.000000001,Field!$A11&lt;=Model!$M$14+Model!$M$15+0.000000001)),"",Field!AA11)</f>
        <v>0.79436661238633288</v>
      </c>
      <c r="AB30" s="2">
        <f ca="1">IF(OR($M$18=0,AND(Model!$M$16=1,Field!AB$4&gt;=Model!$M$13-0.000000001,Field!AB$4&lt;=Model!$M$13+Model!$M$15+0.000000001,Field!$A11&gt;=Model!$M$14-0.000000001,Field!$A11&lt;=Model!$M$14+Model!$M$15+0.000000001)),"",Field!AB11)</f>
        <v>0.77767003653848132</v>
      </c>
      <c r="AC30" s="2">
        <f ca="1">IF(OR($M$18=0,AND(Model!$M$16=1,Field!AC$4&gt;=Model!$M$13-0.000000001,Field!AC$4&lt;=Model!$M$13+Model!$M$15+0.000000001,Field!$A11&gt;=Model!$M$14-0.000000001,Field!$A11&lt;=Model!$M$14+Model!$M$15+0.000000001)),"",Field!AC11)</f>
        <v>0.76155412688674018</v>
      </c>
      <c r="AD30" s="2">
        <f ca="1">IF(OR($M$18=0,AND(Model!$M$16=1,Field!AD$4&gt;=Model!$M$13-0.000000001,Field!AD$4&lt;=Model!$M$13+Model!$M$15+0.000000001,Field!$A11&gt;=Model!$M$14-0.000000001,Field!$A11&lt;=Model!$M$14+Model!$M$15+0.000000001)),"",Field!AD11)</f>
        <v>0.74610329414575849</v>
      </c>
      <c r="AE30" s="2">
        <f ca="1">IF(OR($M$18=0,AND(Model!$M$16=1,Field!AE$4&gt;=Model!$M$13-0.000000001,Field!AE$4&lt;=Model!$M$13+Model!$M$15+0.000000001,Field!$A11&gt;=Model!$M$14-0.000000001,Field!$A11&lt;=Model!$M$14+Model!$M$15+0.000000001)),"",Field!AE11)</f>
        <v>0.73137150980262</v>
      </c>
      <c r="AF30" s="2">
        <f ca="1">IF(OR($M$18=0,AND(Model!$M$16=1,Field!AF$4&gt;=Model!$M$13-0.000000001,Field!AF$4&lt;=Model!$M$13+Model!$M$15+0.000000001,Field!$A11&gt;=Model!$M$14-0.000000001,Field!$A11&lt;=Model!$M$14+Model!$M$15+0.000000001)),"",Field!AF11)</f>
        <v>0.7173847258753373</v>
      </c>
      <c r="AG30" s="2">
        <f ca="1">IF(OR($M$18=0,AND(Model!$M$16=1,Field!AG$4&gt;=Model!$M$13-0.000000001,Field!AG$4&lt;=Model!$M$13+Model!$M$15+0.000000001,Field!$A11&gt;=Model!$M$14-0.000000001,Field!$A11&lt;=Model!$M$14+Model!$M$15+0.000000001)),"",Field!AG11)</f>
        <v>0.70414523673174712</v>
      </c>
      <c r="AH30" s="2">
        <f ca="1">IF(OR($M$18=0,AND(Model!$M$16=1,Field!AH$4&gt;=Model!$M$13-0.000000001,Field!AH$4&lt;=Model!$M$13+Model!$M$15+0.000000001,Field!$A11&gt;=Model!$M$14-0.000000001,Field!$A11&lt;=Model!$M$14+Model!$M$15+0.000000001)),"",Field!AH11)</f>
        <v>0.69163711842448916</v>
      </c>
      <c r="AI30" s="2">
        <f ca="1">IF(OR($M$18=0,AND(Model!$M$16=1,Field!AI$4&gt;=Model!$M$13-0.000000001,Field!AI$4&lt;=Model!$M$13+Model!$M$15+0.000000001,Field!$A11&gt;=Model!$M$14-0.000000001,Field!$A11&lt;=Model!$M$14+Model!$M$15+0.000000001)),"",Field!AI11)</f>
        <v>0.67983176209836227</v>
      </c>
      <c r="AJ30" s="2">
        <f ca="1">IF(OR($M$18=0,AND(Model!$M$16=1,Field!AJ$4&gt;=Model!$M$13-0.000000001,Field!AJ$4&lt;=Model!$M$13+Model!$M$15+0.000000001,Field!$A11&gt;=Model!$M$14-0.000000001,Field!$A11&lt;=Model!$M$14+Model!$M$15+0.000000001)),"",Field!AJ11)</f>
        <v>0.66869278124321652</v>
      </c>
      <c r="AK30" s="2">
        <f ca="1">IF(OR($M$18=0,AND(Model!$M$16=1,Field!AK$4&gt;=Model!$M$13-0.000000001,Field!AK$4&lt;=Model!$M$13+Model!$M$15+0.000000001,Field!$A11&gt;=Model!$M$14-0.000000001,Field!$A11&lt;=Model!$M$14+Model!$M$15+0.000000001)),"",Field!AK11)</f>
        <v>0.65817993285459975</v>
      </c>
      <c r="AL30" s="2">
        <f ca="1">IF(OR($M$18=0,AND(Model!$M$16=1,Field!AL$4&gt;=Model!$M$13-0.000000001,Field!AL$4&lt;=Model!$M$13+Model!$M$15+0.000000001,Field!$A11&gt;=Model!$M$14-0.000000001,Field!$A11&lt;=Model!$M$14+Model!$M$15+0.000000001)),"",Field!AL11)</f>
        <v>0.64825198562619868</v>
      </c>
      <c r="AM30" s="2">
        <f ca="1">IF(OR($M$18=0,AND(Model!$M$16=1,Field!AM$4&gt;=Model!$M$13-0.000000001,Field!AM$4&lt;=Model!$M$13+Model!$M$15+0.000000001,Field!$A11&gt;=Model!$M$14-0.000000001,Field!$A11&lt;=Model!$M$14+Model!$M$15+0.000000001)),"",Field!AM11)</f>
        <v>0.63886864592172699</v>
      </c>
      <c r="AN30" s="2">
        <f ca="1">IF(OR($M$18=0,AND(Model!$M$16=1,Field!AN$4&gt;=Model!$M$13-0.000000001,Field!AN$4&lt;=Model!$M$13+Model!$M$15+0.000000001,Field!$A11&gt;=Model!$M$14-0.000000001,Field!$A11&lt;=Model!$M$14+Model!$M$15+0.000000001)),"",Field!AN11)</f>
        <v>0.629991729314478</v>
      </c>
      <c r="AO30" s="2">
        <f ca="1">IF(OR($M$18=0,AND(Model!$M$16=1,Field!AO$4&gt;=Model!$M$13-0.000000001,Field!AO$4&lt;=Model!$M$13+Model!$M$15+0.000000001,Field!$A11&gt;=Model!$M$14-0.000000001,Field!$A11&lt;=Model!$M$14+Model!$M$15+0.000000001)),"",Field!AO11)</f>
        <v>0.62158577640333346</v>
      </c>
      <c r="AP30" s="2">
        <f ca="1">IF(OR($M$18=0,AND(Model!$M$16=1,Field!AP$4&gt;=Model!$M$13-0.000000001,Field!AP$4&lt;=Model!$M$13+Model!$M$15+0.000000001,Field!$A11&gt;=Model!$M$14-0.000000001,Field!$A11&lt;=Model!$M$14+Model!$M$15+0.000000001)),"",Field!AP11)</f>
        <v>0.61361828814504038</v>
      </c>
      <c r="AQ30" s="2">
        <f ca="1">IF(OR($M$18=0,AND(Model!$M$16=1,Field!AQ$4&gt;=Model!$M$13-0.000000001,Field!AQ$4&lt;=Model!$M$13+Model!$M$15+0.000000001,Field!$A11&gt;=Model!$M$14-0.000000001,Field!$A11&lt;=Model!$M$14+Model!$M$15+0.000000001)),"",Field!AQ11)</f>
        <v>0.60605971999677866</v>
      </c>
      <c r="AR30" s="2">
        <f ca="1">IF(OR($M$18=0,AND(Model!$M$16=1,Field!AR$4&gt;=Model!$M$13-0.000000001,Field!AR$4&lt;=Model!$M$13+Model!$M$15+0.000000001,Field!$A11&gt;=Model!$M$14-0.000000001,Field!$A11&lt;=Model!$M$14+Model!$M$15+0.000000001)),"",Field!AR11)</f>
        <v>0.59888333821348438</v>
      </c>
      <c r="AS30" s="2">
        <f ca="1">IF(OR($M$18=0,AND(Model!$M$16=1,Field!AS$4&gt;=Model!$M$13-0.000000001,Field!AS$4&lt;=Model!$M$13+Model!$M$15+0.000000001,Field!$A11&gt;=Model!$M$14-0.000000001,Field!$A11&lt;=Model!$M$14+Model!$M$15+0.000000001)),"",Field!AS11)</f>
        <v>0.59206501148426116</v>
      </c>
      <c r="AT30" s="2">
        <f ca="1">IF(OR($M$18=0,AND(Model!$M$16=1,Field!AT$4&gt;=Model!$M$13-0.000000001,Field!AT$4&lt;=Model!$M$13+Model!$M$15+0.000000001,Field!$A11&gt;=Model!$M$14-0.000000001,Field!$A11&lt;=Model!$M$14+Model!$M$15+0.000000001)),"",Field!AT11)</f>
        <v>0.58558298860597779</v>
      </c>
      <c r="AU30" s="2">
        <f ca="1">IF(OR($M$18=0,AND(Model!$M$16=1,Field!AU$4&gt;=Model!$M$13-0.000000001,Field!AU$4&lt;=Model!$M$13+Model!$M$15+0.000000001,Field!$A11&gt;=Model!$M$14-0.000000001,Field!$A11&lt;=Model!$M$14+Model!$M$15+0.000000001)),"",Field!AU11)</f>
        <v>0.57941769809391541</v>
      </c>
      <c r="AV30" s="2">
        <f ca="1">IF(OR($M$18=0,AND(Model!$M$16=1,Field!AV$4&gt;=Model!$M$13-0.000000001,Field!AV$4&lt;=Model!$M$13+Model!$M$15+0.000000001,Field!$A11&gt;=Model!$M$14-0.000000001,Field!$A11&lt;=Model!$M$14+Model!$M$15+0.000000001)),"",Field!AV11)</f>
        <v>0.57355159795623079</v>
      </c>
      <c r="AW30" s="2">
        <f ca="1">IF(OR($M$18=0,AND(Model!$M$16=1,Field!AW$4&gt;=Model!$M$13-0.000000001,Field!AW$4&lt;=Model!$M$13+Model!$M$15+0.000000001,Field!$A11&gt;=Model!$M$14-0.000000001,Field!$A11&lt;=Model!$M$14+Model!$M$15+0.000000001)),"",Field!AW11)</f>
        <v>0.56796910294063319</v>
      </c>
      <c r="AX30" s="2">
        <f ca="1">IF(OR($M$18=0,AND(Model!$M$16=1,Field!AX$4&gt;=Model!$M$13-0.000000001,Field!AX$4&lt;=Model!$M$13+Model!$M$15+0.000000001,Field!$A11&gt;=Model!$M$14-0.000000001,Field!$A11&lt;=Model!$M$14+Model!$M$15+0.000000001)),"",Field!AX11)</f>
        <v>0.56265662270628003</v>
      </c>
      <c r="AY30" s="2">
        <f ca="1">IF(OR($M$18=0,AND(Model!$M$16=1,Field!AY$4&gt;=Model!$M$13-0.000000001,Field!AY$4&lt;=Model!$M$13+Model!$M$15+0.000000001,Field!$A11&gt;=Model!$M$14-0.000000001,Field!$A11&lt;=Model!$M$14+Model!$M$15+0.000000001)),"",Field!AY11)</f>
        <v>0.55760275897212563</v>
      </c>
      <c r="AZ30" s="2">
        <f ca="1">IF(OR($M$18=0,AND(Model!$M$16=1,Field!AZ$4&gt;=Model!$M$13-0.000000001,Field!AZ$4&lt;=Model!$M$13+Model!$M$15+0.000000001,Field!$A11&gt;=Model!$M$14-0.000000001,Field!$A11&lt;=Model!$M$14+Model!$M$15+0.000000001)),"",Field!AZ11)</f>
        <v>0.55279873570354465</v>
      </c>
      <c r="BA30" s="2">
        <f ca="1">IF(OR($M$18=0,AND(Model!$M$16=1,Field!BA$4&gt;=Model!$M$13-0.000000001,Field!BA$4&lt;=Model!$M$13+Model!$M$15+0.000000001,Field!$A11&gt;=Model!$M$14-0.000000001,Field!$A11&lt;=Model!$M$14+Model!$M$15+0.000000001)),"",Field!BA11)</f>
        <v>0.54823917907441411</v>
      </c>
      <c r="BB30" s="2">
        <f ca="1">IF(OR($M$18=0,AND(Model!$M$16=1,Field!BB$4&gt;=Model!$M$13-0.000000001,Field!BB$4&lt;=Model!$M$13+Model!$M$15+0.000000001,Field!$A11&gt;=Model!$M$14-0.000000001,Field!$A11&lt;=Model!$M$14+Model!$M$15+0.000000001)),"",Field!BB11)</f>
        <v>0.54392343198058335</v>
      </c>
      <c r="BC30" s="2">
        <f ca="1">IF(OR($M$18=0,AND(Model!$M$16=1,Field!BC$4&gt;=Model!$M$13-0.000000001,Field!BC$4&lt;=Model!$M$13+Model!$M$15+0.000000001,Field!$A11&gt;=Model!$M$14-0.000000001,Field!$A11&lt;=Model!$M$14+Model!$M$15+0.000000001)),"",Field!BC11)</f>
        <v>0.53985769527021044</v>
      </c>
      <c r="BD30" s="2">
        <f ca="1">IF(OR($M$18=0,AND(Model!$M$16=1,Field!BD$4&gt;=Model!$M$13-0.000000001,Field!BD$4&lt;=Model!$M$13+Model!$M$15+0.000000001,Field!$A11&gt;=Model!$M$14-0.000000001,Field!$A11&lt;=Model!$M$14+Model!$M$15+0.000000001)),"",Field!BD11)</f>
        <v>0.53605845680367747</v>
      </c>
      <c r="BE30" s="2">
        <f ca="1">IF(OR($M$18=0,AND(Model!$M$16=1,Field!BE$4&gt;=Model!$M$13-0.000000001,Field!BE$4&lt;=Model!$M$13+Model!$M$15+0.000000001,Field!$A11&gt;=Model!$M$14-0.000000001,Field!$A11&lt;=Model!$M$14+Model!$M$15+0.000000001)),"",Field!BE11)</f>
        <v>0.53255793502667825</v>
      </c>
      <c r="BF30" s="2">
        <f ca="1">IF(OR($M$18=0,AND(Model!$M$16=1,Field!BF$4&gt;=Model!$M$13-0.000000001,Field!BF$4&lt;=Model!$M$13+Model!$M$15+0.000000001,Field!$A11&gt;=Model!$M$14-0.000000001,Field!$A11&lt;=Model!$M$14+Model!$M$15+0.000000001)),"",Field!BF11)</f>
        <v>0.52941268118456608</v>
      </c>
      <c r="BG30" s="2">
        <f ca="1">IF(OR($M$18=0,AND(Model!$M$16=1,Field!BG$4&gt;=Model!$M$13-0.000000001,Field!BG$4&lt;=Model!$M$13+Model!$M$15+0.000000001,Field!$A11&gt;=Model!$M$14-0.000000001,Field!$A11&lt;=Model!$M$14+Model!$M$15+0.000000001)),"",Field!BG11)</f>
        <v>0.5267171406076071</v>
      </c>
      <c r="BH30" s="2">
        <f ca="1">IF(OR($M$18=0,AND(Model!$M$16=1,Field!BH$4&gt;=Model!$M$13-0.000000001,Field!BH$4&lt;=Model!$M$13+Model!$M$15+0.000000001,Field!$A11&gt;=Model!$M$14-0.000000001,Field!$A11&lt;=Model!$M$14+Model!$M$15+0.000000001)),"",Field!BH11)</f>
        <v>0.52462500557527869</v>
      </c>
      <c r="BI30" s="2">
        <f ca="1">IF(OR($M$18=0,AND(Model!$M$16=1,Field!BI$4&gt;=Model!$M$13-0.000000001,Field!BI$4&lt;=Model!$M$13+Model!$M$15+0.000000001,Field!$A11&gt;=Model!$M$14-0.000000001,Field!$A11&lt;=Model!$M$14+Model!$M$15+0.000000001)),"",Field!BI11)</f>
        <v>0.52338281567032996</v>
      </c>
      <c r="BJ30" s="7">
        <f ca="1">IF(OR($M$18=0,AND(Model!$M$16=1,Field!BJ$4&gt;=Model!$M$13-0.000000001,Field!BJ$4&lt;=Model!$M$13+Model!$M$15+0.000000001,Field!$A11&gt;=Model!$M$14-0.000000001,Field!$A11&lt;=Model!$M$14+Model!$M$15+0.000000001)),"",Field!BJ11)</f>
        <v>0.52338281567032996</v>
      </c>
      <c r="BK30" s="1"/>
    </row>
    <row r="31" spans="1:63" ht="12" customHeight="1">
      <c r="A31" s="1"/>
      <c r="B31" s="6">
        <f>IF(OR($M$18=0,AND(Model!$M$16=1,Field!B$4&gt;=Model!$M$13-0.000000001,Field!B$4&lt;=Model!$M$13+Model!$M$15+0.000000001,Field!$A12&gt;=Model!$M$14-0.000000001,Field!$A12&lt;=Model!$M$14+Model!$M$15+0.000000001)),"",Field!B12)</f>
        <v>1</v>
      </c>
      <c r="C31" s="2">
        <f ca="1">IF(OR($M$18=0,AND(Model!$M$16=1,Field!C$4&gt;=Model!$M$13-0.000000001,Field!C$4&lt;=Model!$M$13+Model!$M$15+0.000000001,Field!$A12&gt;=Model!$M$14-0.000000001,Field!$A12&lt;=Model!$M$14+Model!$M$15+0.000000001)),"",Field!C12)</f>
        <v>0.99982663327534427</v>
      </c>
      <c r="D31" s="2">
        <f ca="1">IF(OR($M$18=0,AND(Model!$M$16=1,Field!D$4&gt;=Model!$M$13-0.000000001,Field!D$4&lt;=Model!$M$13+Model!$M$15+0.000000001,Field!$A12&gt;=Model!$M$14-0.000000001,Field!$A12&lt;=Model!$M$14+Model!$M$15+0.000000001)),"",Field!D12)</f>
        <v>0.99957077849544396</v>
      </c>
      <c r="E31" s="2">
        <f ca="1">IF(OR($M$18=0,AND(Model!$M$16=1,Field!E$4&gt;=Model!$M$13-0.000000001,Field!E$4&lt;=Model!$M$13+Model!$M$15+0.000000001,Field!$A12&gt;=Model!$M$14-0.000000001,Field!$A12&lt;=Model!$M$14+Model!$M$15+0.000000001)),"",Field!E12)</f>
        <v>0.99919766214375638</v>
      </c>
      <c r="F31" s="2">
        <f ca="1">IF(OR($M$18=0,AND(Model!$M$16=1,Field!F$4&gt;=Model!$M$13-0.000000001,Field!F$4&lt;=Model!$M$13+Model!$M$15+0.000000001,Field!$A12&gt;=Model!$M$14-0.000000001,Field!$A12&lt;=Model!$M$14+Model!$M$15+0.000000001)),"",Field!F12)</f>
        <v>0.99865880672369067</v>
      </c>
      <c r="G31" s="2">
        <f ca="1">IF(OR($M$18=0,AND(Model!$M$16=1,Field!G$4&gt;=Model!$M$13-0.000000001,Field!G$4&lt;=Model!$M$13+Model!$M$15+0.000000001,Field!$A12&gt;=Model!$M$14-0.000000001,Field!$A12&lt;=Model!$M$14+Model!$M$15+0.000000001)),"",Field!G12)</f>
        <v>0.99788743088136267</v>
      </c>
      <c r="H31" s="2">
        <f ca="1">IF(OR($M$18=0,AND(Model!$M$16=1,Field!H$4&gt;=Model!$M$13-0.000000001,Field!H$4&lt;=Model!$M$13+Model!$M$15+0.000000001,Field!$A12&gt;=Model!$M$14-0.000000001,Field!$A12&lt;=Model!$M$14+Model!$M$15+0.000000001)),"",Field!H12)</f>
        <v>0.99679288004434508</v>
      </c>
      <c r="I31" s="2">
        <f ca="1">IF(OR($M$18=0,AND(Model!$M$16=1,Field!I$4&gt;=Model!$M$13-0.000000001,Field!I$4&lt;=Model!$M$13+Model!$M$15+0.000000001,Field!$A12&gt;=Model!$M$14-0.000000001,Field!$A12&lt;=Model!$M$14+Model!$M$15+0.000000001)),"",Field!I12)</f>
        <v>0.99525433635246796</v>
      </c>
      <c r="J31" s="2">
        <f ca="1">IF(OR($M$18=0,AND(Model!$M$16=1,Field!J$4&gt;=Model!$M$13-0.000000001,Field!J$4&lt;=Model!$M$13+Model!$M$15+0.000000001,Field!$A12&gt;=Model!$M$14-0.000000001,Field!$A12&lt;=Model!$M$14+Model!$M$15+0.000000001)),"",Field!J12)</f>
        <v>0.99311451208946167</v>
      </c>
      <c r="K31" s="2">
        <f ca="1">IF(OR($M$18=0,AND(Model!$M$16=1,Field!K$4&gt;=Model!$M$13-0.000000001,Field!K$4&lt;=Model!$M$13+Model!$M$15+0.000000001,Field!$A12&gt;=Model!$M$14-0.000000001,Field!$A12&lt;=Model!$M$14+Model!$M$15+0.000000001)),"",Field!K12)</f>
        <v>0.99017476919685088</v>
      </c>
      <c r="L31" s="2">
        <f ca="1">IF(OR($M$18=0,AND(Model!$M$16=1,Field!L$4&gt;=Model!$M$13-0.000000001,Field!L$4&lt;=Model!$M$13+Model!$M$15+0.000000001,Field!$A12&gt;=Model!$M$14-0.000000001,Field!$A12&lt;=Model!$M$14+Model!$M$15+0.000000001)),"",Field!L12)</f>
        <v>0.98619415047146197</v>
      </c>
      <c r="M31" s="2">
        <f ca="1">IF(OR($M$18=0,AND(Model!$M$16=1,Field!M$4&gt;=Model!$M$13-0.000000001,Field!M$4&lt;=Model!$M$13+Model!$M$15+0.000000001,Field!$A12&gt;=Model!$M$14-0.000000001,Field!$A12&lt;=Model!$M$14+Model!$M$15+0.000000001)),"",Field!M12)</f>
        <v>0.98089600028629942</v>
      </c>
      <c r="N31" s="2">
        <f ca="1">IF(OR($M$18=0,AND(Model!$M$16=1,Field!N$4&gt;=Model!$M$13-0.000000001,Field!N$4&lt;=Model!$M$13+Model!$M$15+0.000000001,Field!$A12&gt;=Model!$M$14-0.000000001,Field!$A12&lt;=Model!$M$14+Model!$M$15+0.000000001)),"",Field!N12)</f>
        <v>0.97398664854090977</v>
      </c>
      <c r="O31" s="2">
        <f ca="1">IF(OR($M$18=0,AND(Model!$M$16=1,Field!O$4&gt;=Model!$M$13-0.000000001,Field!O$4&lt;=Model!$M$13+Model!$M$15+0.000000001,Field!$A12&gt;=Model!$M$14-0.000000001,Field!$A12&lt;=Model!$M$14+Model!$M$15+0.000000001)),"",Field!O12)</f>
        <v>0.96518985394773871</v>
      </c>
      <c r="P31" s="2">
        <f ca="1">IF(OR($M$18=0,AND(Model!$M$16=1,Field!P$4&gt;=Model!$M$13-0.000000001,Field!P$4&lt;=Model!$M$13+Model!$M$15+0.000000001,Field!$A12&gt;=Model!$M$14-0.000000001,Field!$A12&lt;=Model!$M$14+Model!$M$15+0.000000001)),"",Field!P12)</f>
        <v>0.95429658270089768</v>
      </c>
      <c r="Q31" s="2">
        <f ca="1">IF(OR($M$18=0,AND(Model!$M$16=1,Field!Q$4&gt;=Model!$M$13-0.000000001,Field!Q$4&lt;=Model!$M$13+Model!$M$15+0.000000001,Field!$A12&gt;=Model!$M$14-0.000000001,Field!$A12&lt;=Model!$M$14+Model!$M$15+0.000000001)),"",Field!Q12)</f>
        <v>0.94122094841976134</v>
      </c>
      <c r="R31" s="2">
        <f ca="1">IF(OR($M$18=0,AND(Model!$M$16=1,Field!R$4&gt;=Model!$M$13-0.000000001,Field!R$4&lt;=Model!$M$13+Model!$M$15+0.000000001,Field!$A12&gt;=Model!$M$14-0.000000001,Field!$A12&lt;=Model!$M$14+Model!$M$15+0.000000001)),"",Field!R12)</f>
        <v>0.92604196898693836</v>
      </c>
      <c r="S31" s="2">
        <f ca="1">IF(OR($M$18=0,AND(Model!$M$16=1,Field!S$4&gt;=Model!$M$13-0.000000001,Field!S$4&lt;=Model!$M$13+Model!$M$15+0.000000001,Field!$A12&gt;=Model!$M$14-0.000000001,Field!$A12&lt;=Model!$M$14+Model!$M$15+0.000000001)),"",Field!S12)</f>
        <v>0.90900675719563284</v>
      </c>
      <c r="T31" s="2">
        <f ca="1">IF(OR($M$18=0,AND(Model!$M$16=1,Field!T$4&gt;=Model!$M$13-0.000000001,Field!T$4&lt;=Model!$M$13+Model!$M$15+0.000000001,Field!$A12&gt;=Model!$M$14-0.000000001,Field!$A12&lt;=Model!$M$14+Model!$M$15+0.000000001)),"",Field!T12)</f>
        <v>0.8904874151647737</v>
      </c>
      <c r="U31" s="2">
        <f ca="1">IF(OR($M$18=0,AND(Model!$M$16=1,Field!U$4&gt;=Model!$M$13-0.000000001,Field!U$4&lt;=Model!$M$13+Model!$M$15+0.000000001,Field!$A12&gt;=Model!$M$14-0.000000001,Field!$A12&lt;=Model!$M$14+Model!$M$15+0.000000001)),"",Field!U12)</f>
        <v>0.8709155883447437</v>
      </c>
      <c r="V31" s="2">
        <f ca="1">IF(OR($M$18=0,AND(Model!$M$16=1,Field!V$4&gt;=Model!$M$13-0.000000001,Field!V$4&lt;=Model!$M$13+Model!$M$15+0.000000001,Field!$A12&gt;=Model!$M$14-0.000000001,Field!$A12&lt;=Model!$M$14+Model!$M$15+0.000000001)),"",Field!V12)</f>
        <v>0.85072252796610104</v>
      </c>
      <c r="W31" s="2">
        <f ca="1">IF(OR($M$18=0,AND(Model!$M$16=1,Field!W$4&gt;=Model!$M$13-0.000000001,Field!W$4&lt;=Model!$M$13+Model!$M$15+0.000000001,Field!$A12&gt;=Model!$M$14-0.000000001,Field!$A12&lt;=Model!$M$14+Model!$M$15+0.000000001)),"",Field!W12)</f>
        <v>0.83029934395121407</v>
      </c>
      <c r="X31" s="2">
        <f ca="1">IF(OR($M$18=0,AND(Model!$M$16=1,Field!X$4&gt;=Model!$M$13-0.000000001,Field!X$4&lt;=Model!$M$13+Model!$M$15+0.000000001,Field!$A12&gt;=Model!$M$14-0.000000001,Field!$A12&lt;=Model!$M$14+Model!$M$15+0.000000001)),"",Field!X12)</f>
        <v>0.80997895446433832</v>
      </c>
      <c r="Y31" s="2">
        <f ca="1">IF(OR($M$18=0,AND(Model!$M$16=1,Field!Y$4&gt;=Model!$M$13-0.000000001,Field!Y$4&lt;=Model!$M$13+Model!$M$15+0.000000001,Field!$A12&gt;=Model!$M$14-0.000000001,Field!$A12&lt;=Model!$M$14+Model!$M$15+0.000000001)),"",Field!Y12)</f>
        <v>0.79003414742328237</v>
      </c>
      <c r="Z31" s="2">
        <f ca="1">IF(OR($M$18=0,AND(Model!$M$16=1,Field!Z$4&gt;=Model!$M$13-0.000000001,Field!Z$4&lt;=Model!$M$13+Model!$M$15+0.000000001,Field!$A12&gt;=Model!$M$14-0.000000001,Field!$A12&lt;=Model!$M$14+Model!$M$15+0.000000001)),"",Field!Z12)</f>
        <v>0.77068419998112303</v>
      </c>
      <c r="AA31" s="2">
        <f ca="1">IF(OR($M$18=0,AND(Model!$M$16=1,Field!AA$4&gt;=Model!$M$13-0.000000001,Field!AA$4&lt;=Model!$M$13+Model!$M$15+0.000000001,Field!$A12&gt;=Model!$M$14-0.000000001,Field!$A12&lt;=Model!$M$14+Model!$M$15+0.000000001)),"",Field!AA12)</f>
        <v>0.75210321791569168</v>
      </c>
      <c r="AB31" s="2">
        <f ca="1">IF(OR($M$18=0,AND(Model!$M$16=1,Field!AB$4&gt;=Model!$M$13-0.000000001,Field!AB$4&lt;=Model!$M$13+Model!$M$15+0.000000001,Field!$A12&gt;=Model!$M$14-0.000000001,Field!$A12&lt;=Model!$M$14+Model!$M$15+0.000000001)),"",Field!AB12)</f>
        <v>0.73442536534329794</v>
      </c>
      <c r="AC31" s="2">
        <f ca="1">IF(OR($M$18=0,AND(Model!$M$16=1,Field!AC$4&gt;=Model!$M$13-0.000000001,Field!AC$4&lt;=Model!$M$13+Model!$M$15+0.000000001,Field!$A12&gt;=Model!$M$14-0.000000001,Field!$A12&lt;=Model!$M$14+Model!$M$15+0.000000001)),"",Field!AC12)</f>
        <v>0.71774532000431179</v>
      </c>
      <c r="AD31" s="2">
        <f ca="1">IF(OR($M$18=0,AND(Model!$M$16=1,Field!AD$4&gt;=Model!$M$13-0.000000001,Field!AD$4&lt;=Model!$M$13+Model!$M$15+0.000000001,Field!$A12&gt;=Model!$M$14-0.000000001,Field!$A12&lt;=Model!$M$14+Model!$M$15+0.000000001)),"",Field!AD12)</f>
        <v>0.70211639220958433</v>
      </c>
      <c r="AE31" s="2">
        <f ca="1">IF(OR($M$18=0,AND(Model!$M$16=1,Field!AE$4&gt;=Model!$M$13-0.000000001,Field!AE$4&lt;=Model!$M$13+Model!$M$15+0.000000001,Field!$A12&gt;=Model!$M$14-0.000000001,Field!$A12&lt;=Model!$M$14+Model!$M$15+0.000000001)),"",Field!AE12)</f>
        <v>0.68755124178221172</v>
      </c>
      <c r="AF31" s="2">
        <f ca="1">IF(OR($M$18=0,AND(Model!$M$16=1,Field!AF$4&gt;=Model!$M$13-0.000000001,Field!AF$4&lt;=Model!$M$13+Model!$M$15+0.000000001,Field!$A12&gt;=Model!$M$14-0.000000001,Field!$A12&lt;=Model!$M$14+Model!$M$15+0.000000001)),"",Field!AF12)</f>
        <v>0.67402720617335266</v>
      </c>
      <c r="AG31" s="2">
        <f ca="1">IF(OR($M$18=0,AND(Model!$M$16=1,Field!AG$4&gt;=Model!$M$13-0.000000001,Field!AG$4&lt;=Model!$M$13+Model!$M$15+0.000000001,Field!$A12&gt;=Model!$M$14-0.000000001,Field!$A12&lt;=Model!$M$14+Model!$M$15+0.000000001)),"",Field!AG12)</f>
        <v>0.66149497265912705</v>
      </c>
      <c r="AH31" s="2">
        <f ca="1">IF(OR($M$18=0,AND(Model!$M$16=1,Field!AH$4&gt;=Model!$M$13-0.000000001,Field!AH$4&lt;=Model!$M$13+Model!$M$15+0.000000001,Field!$A12&gt;=Model!$M$14-0.000000001,Field!$A12&lt;=Model!$M$14+Model!$M$15+0.000000001)),"",Field!AH12)</f>
        <v>0.64988817842657942</v>
      </c>
      <c r="AI31" s="2">
        <f ca="1">IF(OR($M$18=0,AND(Model!$M$16=1,Field!AI$4&gt;=Model!$M$13-0.000000001,Field!AI$4&lt;=Model!$M$13+Model!$M$15+0.000000001,Field!$A12&gt;=Model!$M$14-0.000000001,Field!$A12&lt;=Model!$M$14+Model!$M$15+0.000000001)),"",Field!AI12)</f>
        <v>0.63913200026051054</v>
      </c>
      <c r="AJ31" s="2">
        <f ca="1">IF(OR($M$18=0,AND(Model!$M$16=1,Field!AJ$4&gt;=Model!$M$13-0.000000001,Field!AJ$4&lt;=Model!$M$13+Model!$M$15+0.000000001,Field!$A12&gt;=Model!$M$14-0.000000001,Field!$A12&lt;=Model!$M$14+Model!$M$15+0.000000001)),"",Field!AJ12)</f>
        <v>0.62914977210486567</v>
      </c>
      <c r="AK31" s="2">
        <f ca="1">IF(OR($M$18=0,AND(Model!$M$16=1,Field!AK$4&gt;=Model!$M$13-0.000000001,Field!AK$4&lt;=Model!$M$13+Model!$M$15+0.000000001,Field!$A12&gt;=Model!$M$14-0.000000001,Field!$A12&lt;=Model!$M$14+Model!$M$15+0.000000001)),"",Field!AK12)</f>
        <v>0.61986747342677329</v>
      </c>
      <c r="AL31" s="2">
        <f ca="1">IF(OR($M$18=0,AND(Model!$M$16=1,Field!AL$4&gt;=Model!$M$13-0.000000001,Field!AL$4&lt;=Model!$M$13+Model!$M$15+0.000000001,Field!$A12&gt;=Model!$M$14-0.000000001,Field!$A12&lt;=Model!$M$14+Model!$M$15+0.000000001)),"",Field!AL12)</f>
        <v>0.61121638295111647</v>
      </c>
      <c r="AM31" s="2">
        <f ca="1">IF(OR($M$18=0,AND(Model!$M$16=1,Field!AM$4&gt;=Model!$M$13-0.000000001,Field!AM$4&lt;=Model!$M$13+Model!$M$15+0.000000001,Field!$A12&gt;=Model!$M$14-0.000000001,Field!$A12&lt;=Model!$M$14+Model!$M$15+0.000000001)),"",Field!AM12)</f>
        <v>0.60313435318955888</v>
      </c>
      <c r="AN31" s="2">
        <f ca="1">IF(OR($M$18=0,AND(Model!$M$16=1,Field!AN$4&gt;=Model!$M$13-0.000000001,Field!AN$4&lt;=Model!$M$13+Model!$M$15+0.000000001,Field!$A12&gt;=Model!$M$14-0.000000001,Field!$A12&lt;=Model!$M$14+Model!$M$15+0.000000001)),"",Field!AN12)</f>
        <v>0.59556615121404877</v>
      </c>
      <c r="AO31" s="2">
        <f ca="1">IF(OR($M$18=0,AND(Model!$M$16=1,Field!AO$4&gt;=Model!$M$13-0.000000001,Field!AO$4&lt;=Model!$M$13+Model!$M$15+0.000000001,Field!$A12&gt;=Model!$M$14-0.000000001,Field!$A12&lt;=Model!$M$14+Model!$M$15+0.000000001)),"",Field!AO12)</f>
        <v>0.58846322763303749</v>
      </c>
      <c r="AP31" s="2">
        <f ca="1">IF(OR($M$18=0,AND(Model!$M$16=1,Field!AP$4&gt;=Model!$M$13-0.000000001,Field!AP$4&lt;=Model!$M$13+Model!$M$15+0.000000001,Field!$A12&gt;=Model!$M$14-0.000000001,Field!$A12&lt;=Model!$M$14+Model!$M$15+0.000000001)),"",Field!AP12)</f>
        <v>0.58178317690761161</v>
      </c>
      <c r="AQ31" s="2">
        <f ca="1">IF(OR($M$18=0,AND(Model!$M$16=1,Field!AQ$4&gt;=Model!$M$13-0.000000001,Field!AQ$4&lt;=Model!$M$13+Model!$M$15+0.000000001,Field!$A12&gt;=Model!$M$14-0.000000001,Field!$A12&lt;=Model!$M$14+Model!$M$15+0.000000001)),"",Field!AQ12)</f>
        <v>0.57548906523094012</v>
      </c>
      <c r="AR31" s="2">
        <f ca="1">IF(OR($M$18=0,AND(Model!$M$16=1,Field!AR$4&gt;=Model!$M$13-0.000000001,Field!AR$4&lt;=Model!$M$13+Model!$M$15+0.000000001,Field!$A12&gt;=Model!$M$14-0.000000001,Field!$A12&lt;=Model!$M$14+Model!$M$15+0.000000001)),"",Field!AR12)</f>
        <v>0.56954873587912036</v>
      </c>
      <c r="AS31" s="2">
        <f ca="1">IF(OR($M$18=0,AND(Model!$M$16=1,Field!AS$4&gt;=Model!$M$13-0.000000001,Field!AS$4&lt;=Model!$M$13+Model!$M$15+0.000000001,Field!$A12&gt;=Model!$M$14-0.000000001,Field!$A12&lt;=Model!$M$14+Model!$M$15+0.000000001)),"",Field!AS12)</f>
        <v>0.56393415590503748</v>
      </c>
      <c r="AT31" s="2">
        <f ca="1">IF(OR($M$18=0,AND(Model!$M$16=1,Field!AT$4&gt;=Model!$M$13-0.000000001,Field!AT$4&lt;=Model!$M$13+Model!$M$15+0.000000001,Field!$A12&gt;=Model!$M$14-0.000000001,Field!$A12&lt;=Model!$M$14+Model!$M$15+0.000000001)),"",Field!AT12)</f>
        <v>0.55862083866743251</v>
      </c>
      <c r="AU31" s="2">
        <f ca="1">IF(OR($M$18=0,AND(Model!$M$16=1,Field!AU$4&gt;=Model!$M$13-0.000000001,Field!AU$4&lt;=Model!$M$13+Model!$M$15+0.000000001,Field!$A12&gt;=Model!$M$14-0.000000001,Field!$A12&lt;=Model!$M$14+Model!$M$15+0.000000001)),"",Field!AU12)</f>
        <v>0.55358735991530938</v>
      </c>
      <c r="AV31" s="2">
        <f ca="1">IF(OR($M$18=0,AND(Model!$M$16=1,Field!AV$4&gt;=Model!$M$13-0.000000001,Field!AV$4&lt;=Model!$M$13+Model!$M$15+0.000000001,Field!$A12&gt;=Model!$M$14-0.000000001,Field!$A12&lt;=Model!$M$14+Model!$M$15+0.000000001)),"",Field!AV12)</f>
        <v>0.54881497771710719</v>
      </c>
      <c r="AW31" s="2">
        <f ca="1">IF(OR($M$18=0,AND(Model!$M$16=1,Field!AW$4&gt;=Model!$M$13-0.000000001,Field!AW$4&lt;=Model!$M$13+Model!$M$15+0.000000001,Field!$A12&gt;=Model!$M$14-0.000000001,Field!$A12&lt;=Model!$M$14+Model!$M$15+0.000000001)),"",Field!AW12)</f>
        <v>0.54428736634920505</v>
      </c>
      <c r="AX31" s="2">
        <f ca="1">IF(OR($M$18=0,AND(Model!$M$16=1,Field!AX$4&gt;=Model!$M$13-0.000000001,Field!AX$4&lt;=Model!$M$13+Model!$M$15+0.000000001,Field!$A12&gt;=Model!$M$14-0.000000001,Field!$A12&lt;=Model!$M$14+Model!$M$15+0.000000001)),"",Field!AX12)</f>
        <v>0.53999048052595888</v>
      </c>
      <c r="AY31" s="2">
        <f ca="1">IF(OR($M$18=0,AND(Model!$M$16=1,Field!AY$4&gt;=Model!$M$13-0.000000001,Field!AY$4&lt;=Model!$M$13+Model!$M$15+0.000000001,Field!$A12&gt;=Model!$M$14-0.000000001,Field!$A12&lt;=Model!$M$14+Model!$M$15+0.000000001)),"",Field!AY12)</f>
        <v>0.53591257958928928</v>
      </c>
      <c r="AZ31" s="2">
        <f ca="1">IF(OR($M$18=0,AND(Model!$M$16=1,Field!AZ$4&gt;=Model!$M$13-0.000000001,Field!AZ$4&lt;=Model!$M$13+Model!$M$15+0.000000001,Field!$A12&gt;=Model!$M$14-0.000000001,Field!$A12&lt;=Model!$M$14+Model!$M$15+0.000000001)),"",Field!AZ12)</f>
        <v>0.53204446354746959</v>
      </c>
      <c r="BA31" s="2">
        <f ca="1">IF(OR($M$18=0,AND(Model!$M$16=1,Field!BA$4&gt;=Model!$M$13-0.000000001,Field!BA$4&lt;=Model!$M$13+Model!$M$15+0.000000001,Field!$A12&gt;=Model!$M$14-0.000000001,Field!$A12&lt;=Model!$M$14+Model!$M$15+0.000000001)),"",Field!BA12)</f>
        <v>0.52838000822837028</v>
      </c>
      <c r="BB31" s="2">
        <f ca="1">IF(OR($M$18=0,AND(Model!$M$16=1,Field!BB$4&gt;=Model!$M$13-0.000000001,Field!BB$4&lt;=Model!$M$13+Model!$M$15+0.000000001,Field!$A12&gt;=Model!$M$14-0.000000001,Field!$A12&lt;=Model!$M$14+Model!$M$15+0.000000001)),"",Field!BB12)</f>
        <v>0.52491714220999353</v>
      </c>
      <c r="BC31" s="2">
        <f ca="1">IF(OR($M$18=0,AND(Model!$M$16=1,Field!BC$4&gt;=Model!$M$13-0.000000001,Field!BC$4&lt;=Model!$M$13+Model!$M$15+0.000000001,Field!$A12&gt;=Model!$M$14-0.000000001,Field!$A12&lt;=Model!$M$14+Model!$M$15+0.000000001)),"",Field!BC12)</f>
        <v>0.52165949481603835</v>
      </c>
      <c r="BD31" s="2">
        <f ca="1">IF(OR($M$18=0,AND(Model!$M$16=1,Field!BD$4&gt;=Model!$M$13-0.000000001,Field!BD$4&lt;=Model!$M$13+Model!$M$15+0.000000001,Field!$A12&gt;=Model!$M$14-0.000000001,Field!$A12&lt;=Model!$M$14+Model!$M$15+0.000000001)),"",Field!BD12)</f>
        <v>0.51861908014648284</v>
      </c>
      <c r="BE31" s="2">
        <f ca="1">IF(OR($M$18=0,AND(Model!$M$16=1,Field!BE$4&gt;=Model!$M$13-0.000000001,Field!BE$4&lt;=Model!$M$13+Model!$M$15+0.000000001,Field!$A12&gt;=Model!$M$14-0.000000001,Field!$A12&lt;=Model!$M$14+Model!$M$15+0.000000001)),"",Field!BE12)</f>
        <v>0.51582059504235245</v>
      </c>
      <c r="BF31" s="2">
        <f ca="1">IF(OR($M$18=0,AND(Model!$M$16=1,Field!BF$4&gt;=Model!$M$13-0.000000001,Field!BF$4&lt;=Model!$M$13+Model!$M$15+0.000000001,Field!$A12&gt;=Model!$M$14-0.000000001,Field!$A12&lt;=Model!$M$14+Model!$M$15+0.000000001)),"",Field!BF12)</f>
        <v>0.5133082435349634</v>
      </c>
      <c r="BG31" s="2">
        <f ca="1">IF(OR($M$18=0,AND(Model!$M$16=1,Field!BG$4&gt;=Model!$M$13-0.000000001,Field!BG$4&lt;=Model!$M$13+Model!$M$15+0.000000001,Field!$A12&gt;=Model!$M$14-0.000000001,Field!$A12&lt;=Model!$M$14+Model!$M$15+0.000000001)),"",Field!BG12)</f>
        <v>0.51115652684007695</v>
      </c>
      <c r="BH31" s="2">
        <f ca="1">IF(OR($M$18=0,AND(Model!$M$16=1,Field!BH$4&gt;=Model!$M$13-0.000000001,Field!BH$4&lt;=Model!$M$13+Model!$M$15+0.000000001,Field!$A12&gt;=Model!$M$14-0.000000001,Field!$A12&lt;=Model!$M$14+Model!$M$15+0.000000001)),"",Field!BH12)</f>
        <v>0.50948726695414548</v>
      </c>
      <c r="BI31" s="2">
        <f ca="1">IF(OR($M$18=0,AND(Model!$M$16=1,Field!BI$4&gt;=Model!$M$13-0.000000001,Field!BI$4&lt;=Model!$M$13+Model!$M$15+0.000000001,Field!$A12&gt;=Model!$M$14-0.000000001,Field!$A12&lt;=Model!$M$14+Model!$M$15+0.000000001)),"",Field!BI12)</f>
        <v>0.50849643796659283</v>
      </c>
      <c r="BJ31" s="7">
        <f ca="1">IF(OR($M$18=0,AND(Model!$M$16=1,Field!BJ$4&gt;=Model!$M$13-0.000000001,Field!BJ$4&lt;=Model!$M$13+Model!$M$15+0.000000001,Field!$A12&gt;=Model!$M$14-0.000000001,Field!$A12&lt;=Model!$M$14+Model!$M$15+0.000000001)),"",Field!BJ12)</f>
        <v>0.50849643796659283</v>
      </c>
      <c r="BK31" s="1"/>
    </row>
    <row r="32" spans="1:63" ht="12" customHeight="1">
      <c r="A32" s="1"/>
      <c r="B32" s="6">
        <f>IF(OR($M$18=0,AND(Model!$M$16=1,Field!B$4&gt;=Model!$M$13-0.000000001,Field!B$4&lt;=Model!$M$13+Model!$M$15+0.000000001,Field!$A13&gt;=Model!$M$14-0.000000001,Field!$A13&lt;=Model!$M$14+Model!$M$15+0.000000001)),"",Field!B13)</f>
        <v>1</v>
      </c>
      <c r="C32" s="2">
        <f ca="1">IF(OR($M$18=0,AND(Model!$M$16=1,Field!C$4&gt;=Model!$M$13-0.000000001,Field!C$4&lt;=Model!$M$13+Model!$M$15+0.000000001,Field!$A13&gt;=Model!$M$14-0.000000001,Field!$A13&lt;=Model!$M$14+Model!$M$15+0.000000001)),"",Field!C13)</f>
        <v>0.99979794981455683</v>
      </c>
      <c r="D32" s="2">
        <f ca="1">IF(OR($M$18=0,AND(Model!$M$16=1,Field!D$4&gt;=Model!$M$13-0.000000001,Field!D$4&lt;=Model!$M$13+Model!$M$15+0.000000001,Field!$A13&gt;=Model!$M$14-0.000000001,Field!$A13&lt;=Model!$M$14+Model!$M$15+0.000000001)),"",Field!D13)</f>
        <v>0.99949881150736497</v>
      </c>
      <c r="E32" s="2">
        <f ca="1">IF(OR($M$18=0,AND(Model!$M$16=1,Field!E$4&gt;=Model!$M$13-0.000000001,Field!E$4&lt;=Model!$M$13+Model!$M$15+0.000000001,Field!$A13&gt;=Model!$M$14-0.000000001,Field!$A13&lt;=Model!$M$14+Model!$M$15+0.000000001)),"",Field!E13)</f>
        <v>0.99906018035466082</v>
      </c>
      <c r="F32" s="2">
        <f ca="1">IF(OR($M$18=0,AND(Model!$M$16=1,Field!F$4&gt;=Model!$M$13-0.000000001,Field!F$4&lt;=Model!$M$13+Model!$M$15+0.000000001,Field!$A13&gt;=Model!$M$14-0.000000001,Field!$A13&lt;=Model!$M$14+Model!$M$15+0.000000001)),"",Field!F13)</f>
        <v>0.9984221187774982</v>
      </c>
      <c r="G32" s="2">
        <f ca="1">IF(OR($M$18=0,AND(Model!$M$16=1,Field!G$4&gt;=Model!$M$13-0.000000001,Field!G$4&lt;=Model!$M$13+Model!$M$15+0.000000001,Field!$A13&gt;=Model!$M$14-0.000000001,Field!$A13&lt;=Model!$M$14+Model!$M$15+0.000000001)),"",Field!G13)</f>
        <v>0.99750080967199051</v>
      </c>
      <c r="H32" s="2">
        <f ca="1">IF(OR($M$18=0,AND(Model!$M$16=1,Field!H$4&gt;=Model!$M$13-0.000000001,Field!H$4&lt;=Model!$M$13+Model!$M$15+0.000000001,Field!$A13&gt;=Model!$M$14-0.000000001,Field!$A13&lt;=Model!$M$14+Model!$M$15+0.000000001)),"",Field!H13)</f>
        <v>0.99618059983341201</v>
      </c>
      <c r="I32" s="2">
        <f ca="1">IF(OR($M$18=0,AND(Model!$M$16=1,Field!I$4&gt;=Model!$M$13-0.000000001,Field!I$4&lt;=Model!$M$13+Model!$M$15+0.000000001,Field!$A13&gt;=Model!$M$14-0.000000001,Field!$A13&lt;=Model!$M$14+Model!$M$15+0.000000001)),"",Field!I13)</f>
        <v>0.99430460521760111</v>
      </c>
      <c r="J32" s="2">
        <f ca="1">IF(OR($M$18=0,AND(Model!$M$16=1,Field!J$4&gt;=Model!$M$13-0.000000001,Field!J$4&lt;=Model!$M$13+Model!$M$15+0.000000001,Field!$A13&gt;=Model!$M$14-0.000000001,Field!$A13&lt;=Model!$M$14+Model!$M$15+0.000000001)),"",Field!J13)</f>
        <v>0.99166467804795799</v>
      </c>
      <c r="K32" s="2">
        <f ca="1">IF(OR($M$18=0,AND(Model!$M$16=1,Field!K$4&gt;=Model!$M$13-0.000000001,Field!K$4&lt;=Model!$M$13+Model!$M$15+0.000000001,Field!$A13&gt;=Model!$M$14-0.000000001,Field!$A13&lt;=Model!$M$14+Model!$M$15+0.000000001)),"",Field!K13)</f>
        <v>0.98799267449683981</v>
      </c>
      <c r="L32" s="2">
        <f ca="1">IF(OR($M$18=0,AND(Model!$M$16=1,Field!L$4&gt;=Model!$M$13-0.000000001,Field!L$4&lt;=Model!$M$13+Model!$M$15+0.000000001,Field!$A13&gt;=Model!$M$14-0.000000001,Field!$A13&lt;=Model!$M$14+Model!$M$15+0.000000001)),"",Field!L13)</f>
        <v>0.98295677760420297</v>
      </c>
      <c r="M32" s="2">
        <f ca="1">IF(OR($M$18=0,AND(Model!$M$16=1,Field!M$4&gt;=Model!$M$13-0.000000001,Field!M$4&lt;=Model!$M$13+Model!$M$15+0.000000001,Field!$A13&gt;=Model!$M$14-0.000000001,Field!$A13&lt;=Model!$M$14+Model!$M$15+0.000000001)),"",Field!M13)</f>
        <v>0.97616907931303254</v>
      </c>
      <c r="N32" s="2">
        <f ca="1">IF(OR($M$18=0,AND(Model!$M$16=1,Field!N$4&gt;=Model!$M$13-0.000000001,Field!N$4&lt;=Model!$M$13+Model!$M$15+0.000000001,Field!$A13&gt;=Model!$M$14-0.000000001,Field!$A13&lt;=Model!$M$14+Model!$M$15+0.000000001)),"",Field!N13)</f>
        <v>0.96721300691386625</v>
      </c>
      <c r="O32" s="2">
        <f ca="1">IF(OR($M$18=0,AND(Model!$M$16=1,Field!O$4&gt;=Model!$M$13-0.000000001,Field!O$4&lt;=Model!$M$13+Model!$M$15+0.000000001,Field!$A13&gt;=Model!$M$14-0.000000001,Field!$A13&lt;=Model!$M$14+Model!$M$15+0.000000001)),"",Field!O13)</f>
        <v>0.95569937428503438</v>
      </c>
      <c r="P32" s="2">
        <f ca="1">IF(OR($M$18=0,AND(Model!$M$16=1,Field!P$4&gt;=Model!$M$13-0.000000001,Field!P$4&lt;=Model!$M$13+Model!$M$15+0.000000001,Field!$A13&gt;=Model!$M$14-0.000000001,Field!$A13&lt;=Model!$M$14+Model!$M$15+0.000000001)),"",Field!P13)</f>
        <v>0.94135362467753436</v>
      </c>
      <c r="Q32" s="2">
        <f ca="1">IF(OR($M$18=0,AND(Model!$M$16=1,Field!Q$4&gt;=Model!$M$13-0.000000001,Field!Q$4&lt;=Model!$M$13+Model!$M$15+0.000000001,Field!$A13&gt;=Model!$M$14-0.000000001,Field!$A13&lt;=Model!$M$14+Model!$M$15+0.000000001)),"",Field!Q13)</f>
        <v>0.92411903411618468</v>
      </c>
      <c r="R32" s="2">
        <f ca="1">IF(OR($M$18=0,AND(Model!$M$16=1,Field!R$4&gt;=Model!$M$13-0.000000001,Field!R$4&lt;=Model!$M$13+Model!$M$15+0.000000001,Field!$A13&gt;=Model!$M$14-0.000000001,Field!$A13&lt;=Model!$M$14+Model!$M$15+0.000000001)),"",Field!R13)</f>
        <v>0.90423213053910367</v>
      </c>
      <c r="S32" s="2">
        <f ca="1">IF(OR($M$18=0,AND(Model!$M$16=1,Field!S$4&gt;=Model!$M$13-0.000000001,Field!S$4&lt;=Model!$M$13+Model!$M$15+0.000000001,Field!$A13&gt;=Model!$M$14-0.000000001,Field!$A13&lt;=Model!$M$14+Model!$M$15+0.000000001)),"",Field!S13)</f>
        <v>0.88220962492572341</v>
      </c>
      <c r="T32" s="2">
        <f ca="1">IF(OR($M$18=0,AND(Model!$M$16=1,Field!T$4&gt;=Model!$M$13-0.000000001,Field!T$4&lt;=Model!$M$13+Model!$M$15+0.000000001,Field!$A13&gt;=Model!$M$14-0.000000001,Field!$A13&lt;=Model!$M$14+Model!$M$15+0.000000001)),"",Field!T13)</f>
        <v>0.85872911083933545</v>
      </c>
      <c r="U32" s="2">
        <f ca="1">IF(OR($M$18=0,AND(Model!$M$16=1,Field!U$4&gt;=Model!$M$13-0.000000001,Field!U$4&lt;=Model!$M$13+Model!$M$15+0.000000001,Field!$A13&gt;=Model!$M$14-0.000000001,Field!$A13&lt;=Model!$M$14+Model!$M$15+0.000000001)),"",Field!U13)</f>
        <v>0.83448834152856932</v>
      </c>
      <c r="V32" s="2">
        <f ca="1">IF(OR($M$18=0,AND(Model!$M$16=1,Field!V$4&gt;=Model!$M$13-0.000000001,Field!V$4&lt;=Model!$M$13+Model!$M$15+0.000000001,Field!$A13&gt;=Model!$M$14-0.000000001,Field!$A13&lt;=Model!$M$14+Model!$M$15+0.000000001)),"",Field!V13)</f>
        <v>0.81010636559519922</v>
      </c>
      <c r="W32" s="2">
        <f ca="1">IF(OR($M$18=0,AND(Model!$M$16=1,Field!W$4&gt;=Model!$M$13-0.000000001,Field!W$4&lt;=Model!$M$13+Model!$M$15+0.000000001,Field!$A13&gt;=Model!$M$14-0.000000001,Field!$A13&lt;=Model!$M$14+Model!$M$15+0.000000001)),"",Field!W13)</f>
        <v>0.78608031800765865</v>
      </c>
      <c r="X32" s="2">
        <f ca="1">IF(OR($M$18=0,AND(Model!$M$16=1,Field!X$4&gt;=Model!$M$13-0.000000001,Field!X$4&lt;=Model!$M$13+Model!$M$15+0.000000001,Field!$A13&gt;=Model!$M$14-0.000000001,Field!$A13&lt;=Model!$M$14+Model!$M$15+0.000000001)),"",Field!X13)</f>
        <v>0.76278422497839371</v>
      </c>
      <c r="Y32" s="2">
        <f ca="1">IF(OR($M$18=0,AND(Model!$M$16=1,Field!Y$4&gt;=Model!$M$13-0.000000001,Field!Y$4&lt;=Model!$M$13+Model!$M$15+0.000000001,Field!$A13&gt;=Model!$M$14-0.000000001,Field!$A13&lt;=Model!$M$14+Model!$M$15+0.000000001)),"",Field!Y13)</f>
        <v>0.7404902021441554</v>
      </c>
      <c r="Z32" s="2">
        <f ca="1">IF(OR($M$18=0,AND(Model!$M$16=1,Field!Z$4&gt;=Model!$M$13-0.000000001,Field!Z$4&lt;=Model!$M$13+Model!$M$15+0.000000001,Field!$A13&gt;=Model!$M$14-0.000000001,Field!$A13&lt;=Model!$M$14+Model!$M$15+0.000000001)),"",Field!Z13)</f>
        <v>0.71939581201197622</v>
      </c>
      <c r="AA32" s="2">
        <f ca="1">IF(OR($M$18=0,AND(Model!$M$16=1,Field!AA$4&gt;=Model!$M$13-0.000000001,Field!AA$4&lt;=Model!$M$13+Model!$M$15+0.000000001,Field!$A13&gt;=Model!$M$14-0.000000001,Field!$A13&lt;=Model!$M$14+Model!$M$15+0.000000001)),"",Field!AA13)</f>
        <v>0.69964620291929347</v>
      </c>
      <c r="AB32" s="2">
        <f ca="1">IF(OR($M$18=0,AND(Model!$M$16=1,Field!AB$4&gt;=Model!$M$13-0.000000001,Field!AB$4&lt;=Model!$M$13+Model!$M$15+0.000000001,Field!$A13&gt;=Model!$M$14-0.000000001,Field!$A13&lt;=Model!$M$14+Model!$M$15+0.000000001)),"",Field!AB13)</f>
        <v>0.68134396062850522</v>
      </c>
      <c r="AC32" s="2">
        <f ca="1">IF(OR($M$18=0,AND(Model!$M$16=1,Field!AC$4&gt;=Model!$M$13-0.000000001,Field!AC$4&lt;=Model!$M$13+Model!$M$15+0.000000001,Field!$A13&gt;=Model!$M$14-0.000000001,Field!$A13&lt;=Model!$M$14+Model!$M$15+0.000000001)),"",Field!AC13)</f>
        <v>0.66454537290812565</v>
      </c>
      <c r="AD32" s="2">
        <f ca="1">IF(OR($M$18=0,AND(Model!$M$16=1,Field!AD$4&gt;=Model!$M$13-0.000000001,Field!AD$4&lt;=Model!$M$13+Model!$M$15+0.000000001,Field!$A13&gt;=Model!$M$14-0.000000001,Field!$A13&lt;=Model!$M$14+Model!$M$15+0.000000001)),"",Field!AD13)</f>
        <v>0.6492512490086837</v>
      </c>
      <c r="AE32" s="2">
        <f ca="1">IF(OR($M$18=0,AND(Model!$M$16=1,Field!AE$4&gt;=Model!$M$13-0.000000001,Field!AE$4&lt;=Model!$M$13+Model!$M$15+0.000000001,Field!$A13&gt;=Model!$M$14-0.000000001,Field!$A13&lt;=Model!$M$14+Model!$M$15+0.000000001)),"",Field!AE13)</f>
        <v>0.63540728372959343</v>
      </c>
      <c r="AF32" s="2">
        <f ca="1">IF(OR($M$18=0,AND(Model!$M$16=1,Field!AF$4&gt;=Model!$M$13-0.000000001,Field!AF$4&lt;=Model!$M$13+Model!$M$15+0.000000001,Field!$A13&gt;=Model!$M$14-0.000000001,Field!$A13&lt;=Model!$M$14+Model!$M$15+0.000000001)),"",Field!AF13)</f>
        <v>0.62291586657229259</v>
      </c>
      <c r="AG32" s="2">
        <f ca="1">IF(OR($M$18=0,AND(Model!$M$16=1,Field!AG$4&gt;=Model!$M$13-0.000000001,Field!AG$4&lt;=Model!$M$13+Model!$M$15+0.000000001,Field!$A13&gt;=Model!$M$14-0.000000001,Field!$A13&lt;=Model!$M$14+Model!$M$15+0.000000001)),"",Field!AG13)</f>
        <v>0.61165315254770003</v>
      </c>
      <c r="AH32" s="2">
        <f ca="1">IF(OR($M$18=0,AND(Model!$M$16=1,Field!AH$4&gt;=Model!$M$13-0.000000001,Field!AH$4&lt;=Model!$M$13+Model!$M$15+0.000000001,Field!$A13&gt;=Model!$M$14-0.000000001,Field!$A13&lt;=Model!$M$14+Model!$M$15+0.000000001)),"",Field!AH13)</f>
        <v>0.6014852252458972</v>
      </c>
      <c r="AI32" s="2">
        <f ca="1">IF(OR($M$18=0,AND(Model!$M$16=1,Field!AI$4&gt;=Model!$M$13-0.000000001,Field!AI$4&lt;=Model!$M$13+Model!$M$15+0.000000001,Field!$A13&gt;=Model!$M$14-0.000000001,Field!$A13&lt;=Model!$M$14+Model!$M$15+0.000000001)),"",Field!AI13)</f>
        <v>0.59228019932917475</v>
      </c>
      <c r="AJ32" s="2">
        <f ca="1">IF(OR($M$18=0,AND(Model!$M$16=1,Field!AJ$4&gt;=Model!$M$13-0.000000001,Field!AJ$4&lt;=Model!$M$13+Model!$M$15+0.000000001,Field!$A13&gt;=Model!$M$14-0.000000001,Field!$A13&lt;=Model!$M$14+Model!$M$15+0.000000001)),"",Field!AJ13)</f>
        <v>0.58391571941110798</v>
      </c>
      <c r="AK32" s="2">
        <f ca="1">IF(OR($M$18=0,AND(Model!$M$16=1,Field!AK$4&gt;=Model!$M$13-0.000000001,Field!AK$4&lt;=Model!$M$13+Model!$M$15+0.000000001,Field!$A13&gt;=Model!$M$14-0.000000001,Field!$A13&lt;=Model!$M$14+Model!$M$15+0.000000001)),"",Field!AK13)</f>
        <v>0.57628265645742538</v>
      </c>
      <c r="AL32" s="2">
        <f ca="1">IF(OR($M$18=0,AND(Model!$M$16=1,Field!AL$4&gt;=Model!$M$13-0.000000001,Field!AL$4&lt;=Model!$M$13+Model!$M$15+0.000000001,Field!$A13&gt;=Model!$M$14-0.000000001,Field!$A13&lt;=Model!$M$14+Model!$M$15+0.000000001)),"",Field!AL13)</f>
        <v>0.56928617432405726</v>
      </c>
      <c r="AM32" s="2">
        <f ca="1">IF(OR($M$18=0,AND(Model!$M$16=1,Field!AM$4&gt;=Model!$M$13-0.000000001,Field!AM$4&lt;=Model!$M$13+Model!$M$15+0.000000001,Field!$A13&gt;=Model!$M$14-0.000000001,Field!$A13&lt;=Model!$M$14+Model!$M$15+0.000000001)),"",Field!AM13)</f>
        <v>0.56284521779050345</v>
      </c>
      <c r="AN32" s="2">
        <f ca="1">IF(OR($M$18=0,AND(Model!$M$16=1,Field!AN$4&gt;=Model!$M$13-0.000000001,Field!AN$4&lt;=Model!$M$13+Model!$M$15+0.000000001,Field!$A13&gt;=Model!$M$14-0.000000001,Field!$A13&lt;=Model!$M$14+Model!$M$15+0.000000001)),"",Field!AN13)</f>
        <v>0.55689119373129048</v>
      </c>
      <c r="AO32" s="2">
        <f ca="1">IF(OR($M$18=0,AND(Model!$M$16=1,Field!AO$4&gt;=Model!$M$13-0.000000001,Field!AO$4&lt;=Model!$M$13+Model!$M$15+0.000000001,Field!$A13&gt;=Model!$M$14-0.000000001,Field!$A13&lt;=Model!$M$14+Model!$M$15+0.000000001)),"",Field!AO13)</f>
        <v>0.55136634421655872</v>
      </c>
      <c r="AP32" s="2">
        <f ca="1">IF(OR($M$18=0,AND(Model!$M$16=1,Field!AP$4&gt;=Model!$M$13-0.000000001,Field!AP$4&lt;=Model!$M$13+Model!$M$15+0.000000001,Field!$A13&gt;=Model!$M$14-0.000000001,Field!$A13&lt;=Model!$M$14+Model!$M$15+0.000000001)),"",Field!AP13)</f>
        <v>0.5462221012586036</v>
      </c>
      <c r="AQ32" s="2">
        <f ca="1">IF(OR($M$18=0,AND(Model!$M$16=1,Field!AQ$4&gt;=Model!$M$13-0.000000001,Field!AQ$4&lt;=Model!$M$13+Model!$M$15+0.000000001,Field!$A13&gt;=Model!$M$14-0.000000001,Field!$A13&lt;=Model!$M$14+Model!$M$15+0.000000001)),"",Field!AQ13)</f>
        <v>0.541417572301779</v>
      </c>
      <c r="AR32" s="2">
        <f ca="1">IF(OR($M$18=0,AND(Model!$M$16=1,Field!AR$4&gt;=Model!$M$13-0.000000001,Field!AR$4&lt;=Model!$M$13+Model!$M$15+0.000000001,Field!$A13&gt;=Model!$M$14-0.000000001,Field!$A13&lt;=Model!$M$14+Model!$M$15+0.000000001)),"",Field!AR13)</f>
        <v>0.53691821949094565</v>
      </c>
      <c r="AS32" s="2">
        <f ca="1">IF(OR($M$18=0,AND(Model!$M$16=1,Field!AS$4&gt;=Model!$M$13-0.000000001,Field!AS$4&lt;=Model!$M$13+Model!$M$15+0.000000001,Field!$A13&gt;=Model!$M$14-0.000000001,Field!$A13&lt;=Model!$M$14+Model!$M$15+0.000000001)),"",Field!AS13)</f>
        <v>0.53269474760209801</v>
      </c>
      <c r="AT32" s="2">
        <f ca="1">IF(OR($M$18=0,AND(Model!$M$16=1,Field!AT$4&gt;=Model!$M$13-0.000000001,Field!AT$4&lt;=Model!$M$13+Model!$M$15+0.000000001,Field!$A13&gt;=Model!$M$14-0.000000001,Field!$A13&lt;=Model!$M$14+Model!$M$15+0.000000001)),"",Field!AT13)</f>
        <v>0.52872219162436762</v>
      </c>
      <c r="AU32" s="2">
        <f ca="1">IF(OR($M$18=0,AND(Model!$M$16=1,Field!AU$4&gt;=Model!$M$13-0.000000001,Field!AU$4&lt;=Model!$M$13+Model!$M$15+0.000000001,Field!$A13&gt;=Model!$M$14-0.000000001,Field!$A13&lt;=Model!$M$14+Model!$M$15+0.000000001)),"",Field!AU13)</f>
        <v>0.52497918580644054</v>
      </c>
      <c r="AV32" s="2">
        <f ca="1">IF(OR($M$18=0,AND(Model!$M$16=1,Field!AV$4&gt;=Model!$M$13-0.000000001,Field!AV$4&lt;=Model!$M$13+Model!$M$15+0.000000001,Field!$A13&gt;=Model!$M$14-0.000000001,Field!$A13&lt;=Model!$M$14+Model!$M$15+0.000000001)),"",Field!AV13)</f>
        <v>0.52144739554825059</v>
      </c>
      <c r="AW32" s="2">
        <f ca="1">IF(OR($M$18=0,AND(Model!$M$16=1,Field!AW$4&gt;=Model!$M$13-0.000000001,Field!AW$4&lt;=Model!$M$13+Model!$M$15+0.000000001,Field!$A13&gt;=Model!$M$14-0.000000001,Field!$A13&lt;=Model!$M$14+Model!$M$15+0.000000001)),"",Field!AW13)</f>
        <v>0.51811109852877846</v>
      </c>
      <c r="AX32" s="2">
        <f ca="1">IF(OR($M$18=0,AND(Model!$M$16=1,Field!AX$4&gt;=Model!$M$13-0.000000001,Field!AX$4&lt;=Model!$M$13+Model!$M$15+0.000000001,Field!$A13&gt;=Model!$M$14-0.000000001,Field!$A13&lt;=Model!$M$14+Model!$M$15+0.000000001)),"",Field!AX13)</f>
        <v>0.51495691054697967</v>
      </c>
      <c r="AY32" s="2">
        <f ca="1">IF(OR($M$18=0,AND(Model!$M$16=1,Field!AY$4&gt;=Model!$M$13-0.000000001,Field!AY$4&lt;=Model!$M$13+Model!$M$15+0.000000001,Field!$A13&gt;=Model!$M$14-0.000000001,Field!$A13&lt;=Model!$M$14+Model!$M$15+0.000000001)),"",Field!AY13)</f>
        <v>0.51197366484273399</v>
      </c>
      <c r="AZ32" s="2">
        <f ca="1">IF(OR($M$18=0,AND(Model!$M$16=1,Field!AZ$4&gt;=Model!$M$13-0.000000001,Field!AZ$4&lt;=Model!$M$13+Model!$M$15+0.000000001,Field!$A13&gt;=Model!$M$14-0.000000001,Field!$A13&lt;=Model!$M$14+Model!$M$15+0.000000001)),"",Field!AZ13)</f>
        <v>0.50915247264714569</v>
      </c>
      <c r="BA32" s="2">
        <f ca="1">IF(OR($M$18=0,AND(Model!$M$16=1,Field!BA$4&gt;=Model!$M$13-0.000000001,Field!BA$4&lt;=Model!$M$13+Model!$M$15+0.000000001,Field!$A13&gt;=Model!$M$14-0.000000001,Field!$A13&lt;=Model!$M$14+Model!$M$15+0.000000001)),"",Field!BA13)</f>
        <v>0.50648702042134397</v>
      </c>
      <c r="BB32" s="2">
        <f ca="1">IF(OR($M$18=0,AND(Model!$M$16=1,Field!BB$4&gt;=Model!$M$13-0.000000001,Field!BB$4&lt;=Model!$M$13+Model!$M$15+0.000000001,Field!$A13&gt;=Model!$M$14-0.000000001,Field!$A13&lt;=Model!$M$14+Model!$M$15+0.000000001)),"",Field!BB13)</f>
        <v>0.50397420080498301</v>
      </c>
      <c r="BC32" s="2">
        <f ca="1">IF(OR($M$18=0,AND(Model!$M$16=1,Field!BC$4&gt;=Model!$M$13-0.000000001,Field!BC$4&lt;=Model!$M$13+Model!$M$15+0.000000001,Field!$A13&gt;=Model!$M$14-0.000000001,Field!$A13&lt;=Model!$M$14+Model!$M$15+0.000000001)),"",Field!BC13)</f>
        <v>0.50161523793957319</v>
      </c>
      <c r="BD32" s="2">
        <f ca="1">IF(OR($M$18=0,AND(Model!$M$16=1,Field!BD$4&gt;=Model!$M$13-0.000000001,Field!BD$4&lt;=Model!$M$13+Model!$M$15+0.000000001,Field!$A13&gt;=Model!$M$14-0.000000001,Field!$A13&lt;=Model!$M$14+Model!$M$15+0.000000001)),"",Field!BD13)</f>
        <v>0.4994175665880603</v>
      </c>
      <c r="BE32" s="2">
        <f ca="1">IF(OR($M$18=0,AND(Model!$M$16=1,Field!BE$4&gt;=Model!$M$13-0.000000001,Field!BE$4&lt;=Model!$M$13+Model!$M$15+0.000000001,Field!$A13&gt;=Model!$M$14-0.000000001,Field!$A13&lt;=Model!$M$14+Model!$M$15+0.000000001)),"",Field!BE13)</f>
        <v>0.49739787890808623</v>
      </c>
      <c r="BF32" s="2">
        <f ca="1">IF(OR($M$18=0,AND(Model!$M$16=1,Field!BF$4&gt;=Model!$M$13-0.000000001,Field!BF$4&lt;=Model!$M$13+Model!$M$15+0.000000001,Field!$A13&gt;=Model!$M$14-0.000000001,Field!$A13&lt;=Model!$M$14+Model!$M$15+0.000000001)),"",Field!BF13)</f>
        <v>0.49558699531792766</v>
      </c>
      <c r="BG32" s="2">
        <f ca="1">IF(OR($M$18=0,AND(Model!$M$16=1,Field!BG$4&gt;=Model!$M$13-0.000000001,Field!BG$4&lt;=Model!$M$13+Model!$M$15+0.000000001,Field!$A13&gt;=Model!$M$14-0.000000001,Field!$A13&lt;=Model!$M$14+Model!$M$15+0.000000001)),"",Field!BG13)</f>
        <v>0.49403759791482416</v>
      </c>
      <c r="BH32" s="2">
        <f ca="1">IF(OR($M$18=0,AND(Model!$M$16=1,Field!BH$4&gt;=Model!$M$13-0.000000001,Field!BH$4&lt;=Model!$M$13+Model!$M$15+0.000000001,Field!$A13&gt;=Model!$M$14-0.000000001,Field!$A13&lt;=Model!$M$14+Model!$M$15+0.000000001)),"",Field!BH13)</f>
        <v>0.49283646749028021</v>
      </c>
      <c r="BI32" s="2">
        <f ca="1">IF(OR($M$18=0,AND(Model!$M$16=1,Field!BI$4&gt;=Model!$M$13-0.000000001,Field!BI$4&lt;=Model!$M$13+Model!$M$15+0.000000001,Field!$A13&gt;=Model!$M$14-0.000000001,Field!$A13&lt;=Model!$M$14+Model!$M$15+0.000000001)),"",Field!BI13)</f>
        <v>0.49212381678011513</v>
      </c>
      <c r="BJ32" s="7">
        <f ca="1">IF(OR($M$18=0,AND(Model!$M$16=1,Field!BJ$4&gt;=Model!$M$13-0.000000001,Field!BJ$4&lt;=Model!$M$13+Model!$M$15+0.000000001,Field!$A13&gt;=Model!$M$14-0.000000001,Field!$A13&lt;=Model!$M$14+Model!$M$15+0.000000001)),"",Field!BJ13)</f>
        <v>0.49212381678011513</v>
      </c>
      <c r="BK32" s="1"/>
    </row>
    <row r="33" spans="1:63" ht="12" customHeight="1">
      <c r="A33" s="1"/>
      <c r="B33" s="6">
        <f>IF(OR($M$18=0,AND(Model!$M$16=1,Field!B$4&gt;=Model!$M$13-0.000000001,Field!B$4&lt;=Model!$M$13+Model!$M$15+0.000000001,Field!$A14&gt;=Model!$M$14-0.000000001,Field!$A14&lt;=Model!$M$14+Model!$M$15+0.000000001)),"",Field!B14)</f>
        <v>1</v>
      </c>
      <c r="C33" s="2">
        <f ca="1">IF(OR($M$18=0,AND(Model!$M$16=1,Field!C$4&gt;=Model!$M$13-0.000000001,Field!C$4&lt;=Model!$M$13+Model!$M$15+0.000000001,Field!$A14&gt;=Model!$M$14-0.000000001,Field!$A14&lt;=Model!$M$14+Model!$M$15+0.000000001)),"",Field!C14)</f>
        <v>0.99976532938279716</v>
      </c>
      <c r="D33" s="2">
        <f ca="1">IF(OR($M$18=0,AND(Model!$M$16=1,Field!D$4&gt;=Model!$M$13-0.000000001,Field!D$4&lt;=Model!$M$13+Model!$M$15+0.000000001,Field!$A14&gt;=Model!$M$14-0.000000001,Field!$A14&lt;=Model!$M$14+Model!$M$15+0.000000001)),"",Field!D14)</f>
        <v>0.99941676821120218</v>
      </c>
      <c r="E33" s="2">
        <f ca="1">IF(OR($M$18=0,AND(Model!$M$16=1,Field!E$4&gt;=Model!$M$13-0.000000001,Field!E$4&lt;=Model!$M$13+Model!$M$15+0.000000001,Field!$A14&gt;=Model!$M$14-0.000000001,Field!$A14&lt;=Model!$M$14+Model!$M$15+0.000000001)),"",Field!E14)</f>
        <v>0.99890281341367126</v>
      </c>
      <c r="F33" s="2">
        <f ca="1">IF(OR($M$18=0,AND(Model!$M$16=1,Field!F$4&gt;=Model!$M$13-0.000000001,Field!F$4&lt;=Model!$M$13+Model!$M$15+0.000000001,Field!$A14&gt;=Model!$M$14-0.000000001,Field!$A14&lt;=Model!$M$14+Model!$M$15+0.000000001)),"",Field!F14)</f>
        <v>0.99814964757106961</v>
      </c>
      <c r="G33" s="2">
        <f ca="1">IF(OR($M$18=0,AND(Model!$M$16=1,Field!G$4&gt;=Model!$M$13-0.000000001,Field!G$4&lt;=Model!$M$13+Model!$M$15+0.000000001,Field!$A14&gt;=Model!$M$14-0.000000001,Field!$A14&lt;=Model!$M$14+Model!$M$15+0.000000001)),"",Field!G14)</f>
        <v>0.99705243464293525</v>
      </c>
      <c r="H33" s="2">
        <f ca="1">IF(OR($M$18=0,AND(Model!$M$16=1,Field!H$4&gt;=Model!$M$13-0.000000001,Field!H$4&lt;=Model!$M$13+Model!$M$15+0.000000001,Field!$A14&gt;=Model!$M$14-0.000000001,Field!$A14&lt;=Model!$M$14+Model!$M$15+0.000000001)),"",Field!H14)</f>
        <v>0.99546399948042208</v>
      </c>
      <c r="I33" s="2">
        <f ca="1">IF(OR($M$18=0,AND(Model!$M$16=1,Field!I$4&gt;=Model!$M$13-0.000000001,Field!I$4&lt;=Model!$M$13+Model!$M$15+0.000000001,Field!$A14&gt;=Model!$M$14-0.000000001,Field!$A14&lt;=Model!$M$14+Model!$M$15+0.000000001)),"",Field!I14)</f>
        <v>0.99318080932866082</v>
      </c>
      <c r="J33" s="2">
        <f ca="1">IF(OR($M$18=0,AND(Model!$M$16=1,Field!J$4&gt;=Model!$M$13-0.000000001,Field!J$4&lt;=Model!$M$13+Model!$M$15+0.000000001,Field!$A14&gt;=Model!$M$14-0.000000001,Field!$A14&lt;=Model!$M$14+Model!$M$15+0.000000001)),"",Field!J14)</f>
        <v>0.98992695680310694</v>
      </c>
      <c r="K33" s="2">
        <f ca="1">IF(OR($M$18=0,AND(Model!$M$16=1,Field!K$4&gt;=Model!$M$13-0.000000001,Field!K$4&lt;=Model!$M$13+Model!$M$15+0.000000001,Field!$A14&gt;=Model!$M$14-0.000000001,Field!$A14&lt;=Model!$M$14+Model!$M$15+0.000000001)),"",Field!K14)</f>
        <v>0.9853384713627884</v>
      </c>
      <c r="L33" s="2">
        <f ca="1">IF(OR($M$18=0,AND(Model!$M$16=1,Field!L$4&gt;=Model!$M$13-0.000000001,Field!L$4&lt;=Model!$M$13+Model!$M$15+0.000000001,Field!$A14&gt;=Model!$M$14-0.000000001,Field!$A14&lt;=Model!$M$14+Model!$M$15+0.000000001)),"",Field!L14)</f>
        <v>0.97895325768915886</v>
      </c>
      <c r="M33" s="2">
        <f ca="1">IF(OR($M$18=0,AND(Model!$M$16=1,Field!M$4&gt;=Model!$M$13-0.000000001,Field!M$4&lt;=Model!$M$13+Model!$M$15+0.000000001,Field!$A14&gt;=Model!$M$14-0.000000001,Field!$A14&lt;=Model!$M$14+Model!$M$15+0.000000001)),"",Field!M14)</f>
        <v>0.97021668330217614</v>
      </c>
      <c r="N33" s="2">
        <f ca="1">IF(OR($M$18=0,AND(Model!$M$16=1,Field!N$4&gt;=Model!$M$13-0.000000001,Field!N$4&lt;=Model!$M$13+Model!$M$15+0.000000001,Field!$A14&gt;=Model!$M$14-0.000000001,Field!$A14&lt;=Model!$M$14+Model!$M$15+0.000000001)),"",Field!N14)</f>
        <v>0.95851888931690443</v>
      </c>
      <c r="O33" s="2">
        <f ca="1">IF(OR($M$18=0,AND(Model!$M$16=1,Field!O$4&gt;=Model!$M$13-0.000000001,Field!O$4&lt;=Model!$M$13+Model!$M$15+0.000000001,Field!$A14&gt;=Model!$M$14-0.000000001,Field!$A14&lt;=Model!$M$14+Model!$M$15+0.000000001)),"",Field!O14)</f>
        <v>0.94328419528658225</v>
      </c>
      <c r="P33" s="2">
        <f ca="1">IF(OR($M$18=0,AND(Model!$M$16=1,Field!P$4&gt;=Model!$M$13-0.000000001,Field!P$4&lt;=Model!$M$13+Model!$M$15+0.000000001,Field!$A14&gt;=Model!$M$14-0.000000001,Field!$A14&lt;=Model!$M$14+Model!$M$15+0.000000001)),"",Field!P14)</f>
        <v>0.92412663280426999</v>
      </c>
      <c r="Q33" s="2">
        <f ca="1">IF(OR($M$18=0,AND(Model!$M$16=1,Field!Q$4&gt;=Model!$M$13-0.000000001,Field!Q$4&lt;=Model!$M$13+Model!$M$15+0.000000001,Field!$A14&gt;=Model!$M$14-0.000000001,Field!$A14&lt;=Model!$M$14+Model!$M$15+0.000000001)),"",Field!Q14)</f>
        <v>0.90105213754766411</v>
      </c>
      <c r="R33" s="2">
        <f ca="1">IF(OR($M$18=0,AND(Model!$M$16=1,Field!R$4&gt;=Model!$M$13-0.000000001,Field!R$4&lt;=Model!$M$13+Model!$M$15+0.000000001,Field!$A14&gt;=Model!$M$14-0.000000001,Field!$A14&lt;=Model!$M$14+Model!$M$15+0.000000001)),"",Field!R14)</f>
        <v>0.87461444233902741</v>
      </c>
      <c r="S33" s="2">
        <f ca="1">IF(OR($M$18=0,AND(Model!$M$16=1,Field!S$4&gt;=Model!$M$13-0.000000001,Field!S$4&lt;=Model!$M$13+Model!$M$15+0.000000001,Field!$A14&gt;=Model!$M$14-0.000000001,Field!$A14&lt;=Model!$M$14+Model!$M$15+0.000000001)),"",Field!S14)</f>
        <v>0.84585924832213089</v>
      </c>
      <c r="T33" s="2">
        <f ca="1">IF(OR($M$18=0,AND(Model!$M$16=1,Field!T$4&gt;=Model!$M$13-0.000000001,Field!T$4&lt;=Model!$M$13+Model!$M$15+0.000000001,Field!$A14&gt;=Model!$M$14-0.000000001,Field!$A14&lt;=Model!$M$14+Model!$M$15+0.000000001)),"",Field!T14)</f>
        <v>0.81599080469508078</v>
      </c>
      <c r="U33" s="2">
        <f ca="1">IF(OR($M$18=0,AND(Model!$M$16=1,Field!U$4&gt;=Model!$M$13-0.000000001,Field!U$4&lt;=Model!$M$13+Model!$M$15+0.000000001,Field!$A14&gt;=Model!$M$14-0.000000001,Field!$A14&lt;=Model!$M$14+Model!$M$15+0.000000001)),"",Field!U14)</f>
        <v>0.78608191667961458</v>
      </c>
      <c r="V33" s="2">
        <f ca="1">IF(OR($M$18=0,AND(Model!$M$16=1,Field!V$4&gt;=Model!$M$13-0.000000001,Field!V$4&lt;=Model!$M$13+Model!$M$15+0.000000001,Field!$A14&gt;=Model!$M$14-0.000000001,Field!$A14&lt;=Model!$M$14+Model!$M$15+0.000000001)),"",Field!V14)</f>
        <v>0.75694328691178192</v>
      </c>
      <c r="W33" s="2">
        <f ca="1">IF(OR($M$18=0,AND(Model!$M$16=1,Field!W$4&gt;=Model!$M$13-0.000000001,Field!W$4&lt;=Model!$M$13+Model!$M$15+0.000000001,Field!$A14&gt;=Model!$M$14-0.000000001,Field!$A14&lt;=Model!$M$14+Model!$M$15+0.000000001)),"",Field!W14)</f>
        <v>0.72911831371205593</v>
      </c>
      <c r="X33" s="2">
        <f ca="1">IF(OR($M$18=0,AND(Model!$M$16=1,Field!X$4&gt;=Model!$M$13-0.000000001,Field!X$4&lt;=Model!$M$13+Model!$M$15+0.000000001,Field!$A14&gt;=Model!$M$14-0.000000001,Field!$A14&lt;=Model!$M$14+Model!$M$15+0.000000001)),"",Field!X14)</f>
        <v>0.70293937878278812</v>
      </c>
      <c r="Y33" s="2">
        <f ca="1">IF(OR($M$18=0,AND(Model!$M$16=1,Field!Y$4&gt;=Model!$M$13-0.000000001,Field!Y$4&lt;=Model!$M$13+Model!$M$15+0.000000001,Field!$A14&gt;=Model!$M$14-0.000000001,Field!$A14&lt;=Model!$M$14+Model!$M$15+0.000000001)),"",Field!Y14)</f>
        <v>0.67859961274584779</v>
      </c>
      <c r="Z33" s="2">
        <f ca="1">IF(OR($M$18=0,AND(Model!$M$16=1,Field!Z$4&gt;=Model!$M$13-0.000000001,Field!Z$4&lt;=Model!$M$13+Model!$M$15+0.000000001,Field!$A14&gt;=Model!$M$14-0.000000001,Field!$A14&lt;=Model!$M$14+Model!$M$15+0.000000001)),"",Field!Z14)</f>
        <v>0.65621544793724074</v>
      </c>
      <c r="AA33" s="2">
        <f ca="1">IF(OR($M$18=0,AND(Model!$M$16=1,Field!AA$4&gt;=Model!$M$13-0.000000001,Field!AA$4&lt;=Model!$M$13+Model!$M$15+0.000000001,Field!$A14&gt;=Model!$M$14-0.000000001,Field!$A14&lt;=Model!$M$14+Model!$M$15+0.000000001)),"",Field!AA14)</f>
        <v>0.63586701657465572</v>
      </c>
      <c r="AB33" s="2">
        <f ca="1">IF(OR($M$18=0,AND(Model!$M$16=1,Field!AB$4&gt;=Model!$M$13-0.000000001,Field!AB$4&lt;=Model!$M$13+Model!$M$15+0.000000001,Field!$A14&gt;=Model!$M$14-0.000000001,Field!$A14&lt;=Model!$M$14+Model!$M$15+0.000000001)),"",Field!AB14)</f>
        <v>0.61760778019790541</v>
      </c>
      <c r="AC33" s="2">
        <f ca="1">IF(OR($M$18=0,AND(Model!$M$16=1,Field!AC$4&gt;=Model!$M$13-0.000000001,Field!AC$4&lt;=Model!$M$13+Model!$M$15+0.000000001,Field!$A14&gt;=Model!$M$14-0.000000001,Field!$A14&lt;=Model!$M$14+Model!$M$15+0.000000001)),"",Field!AC14)</f>
        <v>0.60144166813080668</v>
      </c>
      <c r="AD33" s="2">
        <f ca="1">IF(OR($M$18=0,AND(Model!$M$16=1,Field!AD$4&gt;=Model!$M$13-0.000000001,Field!AD$4&lt;=Model!$M$13+Model!$M$15+0.000000001,Field!$A14&gt;=Model!$M$14-0.000000001,Field!$A14&lt;=Model!$M$14+Model!$M$15+0.000000001)),"",Field!AD14)</f>
        <v>0.58728888523770262</v>
      </c>
      <c r="AE33" s="2">
        <f ca="1">IF(OR($M$18=0,AND(Model!$M$16=1,Field!AE$4&gt;=Model!$M$13-0.000000001,Field!AE$4&lt;=Model!$M$13+Model!$M$15+0.000000001,Field!$A14&gt;=Model!$M$14-0.000000001,Field!$A14&lt;=Model!$M$14+Model!$M$15+0.000000001)),"",Field!AE14)</f>
        <v>0.57498879491563082</v>
      </c>
      <c r="AF33" s="2">
        <f ca="1">IF(OR($M$18=0,AND(Model!$M$16=1,Field!AF$4&gt;=Model!$M$13-0.000000001,Field!AF$4&lt;=Model!$M$13+Model!$M$15+0.000000001,Field!$A14&gt;=Model!$M$14-0.000000001,Field!$A14&lt;=Model!$M$14+Model!$M$15+0.000000001)),"",Field!AF14)</f>
        <v>0.56433011525986221</v>
      </c>
      <c r="AG33" s="2">
        <f ca="1">IF(OR($M$18=0,AND(Model!$M$16=1,Field!AG$4&gt;=Model!$M$13-0.000000001,Field!AG$4&lt;=Model!$M$13+Model!$M$15+0.000000001,Field!$A14&gt;=Model!$M$14-0.000000001,Field!$A14&lt;=Model!$M$14+Model!$M$15+0.000000001)),"",Field!AG14)</f>
        <v>0.55508518870117129</v>
      </c>
      <c r="AH33" s="2">
        <f ca="1">IF(OR($M$18=0,AND(Model!$M$16=1,Field!AH$4&gt;=Model!$M$13-0.000000001,Field!AH$4&lt;=Model!$M$13+Model!$M$15+0.000000001,Field!$A14&gt;=Model!$M$14-0.000000001,Field!$A14&lt;=Model!$M$14+Model!$M$15+0.000000001)),"",Field!AH14)</f>
        <v>0.54703540702921349</v>
      </c>
      <c r="AI33" s="2">
        <f ca="1">IF(OR($M$18=0,AND(Model!$M$16=1,Field!AI$4&gt;=Model!$M$13-0.000000001,Field!AI$4&lt;=Model!$M$13+Model!$M$15+0.000000001,Field!$A14&gt;=Model!$M$14-0.000000001,Field!$A14&lt;=Model!$M$14+Model!$M$15+0.000000001)),"",Field!AI14)</f>
        <v>0.53998533944079752</v>
      </c>
      <c r="AJ33" s="2">
        <f ca="1">IF(OR($M$18=0,AND(Model!$M$16=1,Field!AJ$4&gt;=Model!$M$13-0.000000001,Field!AJ$4&lt;=Model!$M$13+Model!$M$15+0.000000001,Field!$A14&gt;=Model!$M$14-0.000000001,Field!$A14&lt;=Model!$M$14+Model!$M$15+0.000000001)),"",Field!AJ14)</f>
        <v>0.53376800979390182</v>
      </c>
      <c r="AK33" s="2">
        <f ca="1">IF(OR($M$18=0,AND(Model!$M$16=1,Field!AK$4&gt;=Model!$M$13-0.000000001,Field!AK$4&lt;=Model!$M$13+Model!$M$15+0.000000001,Field!$A14&gt;=Model!$M$14-0.000000001,Field!$A14&lt;=Model!$M$14+Model!$M$15+0.000000001)),"",Field!AK14)</f>
        <v>0.52824472719088356</v>
      </c>
      <c r="AL33" s="2">
        <f ca="1">IF(OR($M$18=0,AND(Model!$M$16=1,Field!AL$4&gt;=Model!$M$13-0.000000001,Field!AL$4&lt;=Model!$M$13+Model!$M$15+0.000000001,Field!$A14&gt;=Model!$M$14-0.000000001,Field!$A14&lt;=Model!$M$14+Model!$M$15+0.000000001)),"",Field!AL14)</f>
        <v>0.52330219903045183</v>
      </c>
      <c r="AM33" s="2">
        <f ca="1">IF(OR($M$18=0,AND(Model!$M$16=1,Field!AM$4&gt;=Model!$M$13-0.000000001,Field!AM$4&lt;=Model!$M$13+Model!$M$15+0.000000001,Field!$A14&gt;=Model!$M$14-0.000000001,Field!$A14&lt;=Model!$M$14+Model!$M$15+0.000000001)),"",Field!AM14)</f>
        <v>0.51884867165027149</v>
      </c>
      <c r="AN33" s="2">
        <f ca="1">IF(OR($M$18=0,AND(Model!$M$16=1,Field!AN$4&gt;=Model!$M$13-0.000000001,Field!AN$4&lt;=Model!$M$13+Model!$M$15+0.000000001,Field!$A14&gt;=Model!$M$14-0.000000001,Field!$A14&lt;=Model!$M$14+Model!$M$15+0.000000001)),"",Field!AN14)</f>
        <v>0.51481004967437161</v>
      </c>
      <c r="AO33" s="2">
        <f ca="1">IF(OR($M$18=0,AND(Model!$M$16=1,Field!AO$4&gt;=Model!$M$13-0.000000001,Field!AO$4&lt;=Model!$M$13+Model!$M$15+0.000000001,Field!$A14&gt;=Model!$M$14-0.000000001,Field!$A14&lt;=Model!$M$14+Model!$M$15+0.000000001)),"",Field!AO14)</f>
        <v>0.51112642948584863</v>
      </c>
      <c r="AP33" s="2">
        <f ca="1">IF(OR($M$18=0,AND(Model!$M$16=1,Field!AP$4&gt;=Model!$M$13-0.000000001,Field!AP$4&lt;=Model!$M$13+Model!$M$15+0.000000001,Field!$A14&gt;=Model!$M$14-0.000000001,Field!$A14&lt;=Model!$M$14+Model!$M$15+0.000000001)),"",Field!AP14)</f>
        <v>0.50774919012937869</v>
      </c>
      <c r="AQ33" s="2">
        <f ca="1">IF(OR($M$18=0,AND(Model!$M$16=1,Field!AQ$4&gt;=Model!$M$13-0.000000001,Field!AQ$4&lt;=Model!$M$13+Model!$M$15+0.000000001,Field!$A14&gt;=Model!$M$14-0.000000001,Field!$A14&lt;=Model!$M$14+Model!$M$15+0.000000001)),"",Field!AQ14)</f>
        <v>0.50463863874808235</v>
      </c>
      <c r="AR33" s="2">
        <f ca="1">IF(OR($M$18=0,AND(Model!$M$16=1,Field!AR$4&gt;=Model!$M$13-0.000000001,Field!AR$4&lt;=Model!$M$13+Model!$M$15+0.000000001,Field!$A14&gt;=Model!$M$14-0.000000001,Field!$A14&lt;=Model!$M$14+Model!$M$15+0.000000001)),"",Field!AR14)</f>
        <v>0.50176214577520994</v>
      </c>
      <c r="AS33" s="2">
        <f ca="1">IF(OR($M$18=0,AND(Model!$M$16=1,Field!AS$4&gt;=Model!$M$13-0.000000001,Field!AS$4&lt;=Model!$M$13+Model!$M$15+0.000000001,Field!$A14&gt;=Model!$M$14-0.000000001,Field!$A14&lt;=Model!$M$14+Model!$M$15+0.000000001)),"",Field!AS14)</f>
        <v>0.49909268744342533</v>
      </c>
      <c r="AT33" s="2">
        <f ca="1">IF(OR($M$18=0,AND(Model!$M$16=1,Field!AT$4&gt;=Model!$M$13-0.000000001,Field!AT$4&lt;=Model!$M$13+Model!$M$15+0.000000001,Field!$A14&gt;=Model!$M$14-0.000000001,Field!$A14&lt;=Model!$M$14+Model!$M$15+0.000000001)),"",Field!AT14)</f>
        <v>0.49660771643240487</v>
      </c>
      <c r="AU33" s="2">
        <f ca="1">IF(OR($M$18=0,AND(Model!$M$16=1,Field!AU$4&gt;=Model!$M$13-0.000000001,Field!AU$4&lt;=Model!$M$13+Model!$M$15+0.000000001,Field!$A14&gt;=Model!$M$14-0.000000001,Field!$A14&lt;=Model!$M$14+Model!$M$15+0.000000001)),"",Field!AU14)</f>
        <v>0.4942882932285978</v>
      </c>
      <c r="AV33" s="2">
        <f ca="1">IF(OR($M$18=0,AND(Model!$M$16=1,Field!AV$4&gt;=Model!$M$13-0.000000001,Field!AV$4&lt;=Model!$M$13+Model!$M$15+0.000000001,Field!$A14&gt;=Model!$M$14-0.000000001,Field!$A14&lt;=Model!$M$14+Model!$M$15+0.000000001)),"",Field!AV14)</f>
        <v>0.49211842501125719</v>
      </c>
      <c r="AW33" s="2">
        <f ca="1">IF(OR($M$18=0,AND(Model!$M$16=1,Field!AW$4&gt;=Model!$M$13-0.000000001,Field!AW$4&lt;=Model!$M$13+Model!$M$15+0.000000001,Field!$A14&gt;=Model!$M$14-0.000000001,Field!$A14&lt;=Model!$M$14+Model!$M$15+0.000000001)),"",Field!AW14)</f>
        <v>0.49008457316056087</v>
      </c>
      <c r="AX33" s="2">
        <f ca="1">IF(OR($M$18=0,AND(Model!$M$16=1,Field!AX$4&gt;=Model!$M$13-0.000000001,Field!AX$4&lt;=Model!$M$13+Model!$M$15+0.000000001,Field!$A14&gt;=Model!$M$14-0.000000001,Field!$A14&lt;=Model!$M$14+Model!$M$15+0.000000001)),"",Field!AX14)</f>
        <v>0.48817530429910022</v>
      </c>
      <c r="AY33" s="2">
        <f ca="1">IF(OR($M$18=0,AND(Model!$M$16=1,Field!AY$4&gt;=Model!$M$13-0.000000001,Field!AY$4&lt;=Model!$M$13+Model!$M$15+0.000000001,Field!$A14&gt;=Model!$M$14-0.000000001,Field!$A14&lt;=Model!$M$14+Model!$M$15+0.000000001)),"",Field!AY14)</f>
        <v>0.48638107373487638</v>
      </c>
      <c r="AZ33" s="2">
        <f ca="1">IF(OR($M$18=0,AND(Model!$M$16=1,Field!AZ$4&gt;=Model!$M$13-0.000000001,Field!AZ$4&lt;=Model!$M$13+Model!$M$15+0.000000001,Field!$A14&gt;=Model!$M$14-0.000000001,Field!$A14&lt;=Model!$M$14+Model!$M$15+0.000000001)),"",Field!AZ14)</f>
        <v>0.48469414567863739</v>
      </c>
      <c r="BA33" s="2">
        <f ca="1">IF(OR($M$18=0,AND(Model!$M$16=1,Field!BA$4&gt;=Model!$M$13-0.000000001,Field!BA$4&lt;=Model!$M$13+Model!$M$15+0.000000001,Field!$A14&gt;=Model!$M$14-0.000000001,Field!$A14&lt;=Model!$M$14+Model!$M$15+0.000000001)),"",Field!BA14)</f>
        <v>0.48310867389128137</v>
      </c>
      <c r="BB33" s="2">
        <f ca="1">IF(OR($M$18=0,AND(Model!$M$16=1,Field!BB$4&gt;=Model!$M$13-0.000000001,Field!BB$4&lt;=Model!$M$13+Model!$M$15+0.000000001,Field!$A14&gt;=Model!$M$14-0.000000001,Field!$A14&lt;=Model!$M$14+Model!$M$15+0.000000001)),"",Field!BB14)</f>
        <v>0.48162099284004917</v>
      </c>
      <c r="BC33" s="2">
        <f ca="1">IF(OR($M$18=0,AND(Model!$M$16=1,Field!BC$4&gt;=Model!$M$13-0.000000001,Field!BC$4&lt;=Model!$M$13+Model!$M$15+0.000000001,Field!$A14&gt;=Model!$M$14-0.000000001,Field!$A14&lt;=Model!$M$14+Model!$M$15+0.000000001)),"",Field!BC14)</f>
        <v>0.4802302081156104</v>
      </c>
      <c r="BD33" s="2">
        <f ca="1">IF(OR($M$18=0,AND(Model!$M$16=1,Field!BD$4&gt;=Model!$M$13-0.000000001,Field!BD$4&lt;=Model!$M$13+Model!$M$15+0.000000001,Field!$A14&gt;=Model!$M$14-0.000000001,Field!$A14&lt;=Model!$M$14+Model!$M$15+0.000000001)),"",Field!BD14)</f>
        <v>0.47893923368134017</v>
      </c>
      <c r="BE33" s="2">
        <f ca="1">IF(OR($M$18=0,AND(Model!$M$16=1,Field!BE$4&gt;=Model!$M$13-0.000000001,Field!BE$4&lt;=Model!$M$13+Model!$M$15+0.000000001,Field!$A14&gt;=Model!$M$14-0.000000001,Field!$A14&lt;=Model!$M$14+Model!$M$15+0.000000001)),"",Field!BE14)</f>
        <v>0.47775651484290887</v>
      </c>
      <c r="BF33" s="2">
        <f ca="1">IF(OR($M$18=0,AND(Model!$M$16=1,Field!BF$4&gt;=Model!$M$13-0.000000001,Field!BF$4&lt;=Model!$M$13+Model!$M$15+0.000000001,Field!$A14&gt;=Model!$M$14-0.000000001,Field!$A14&lt;=Model!$M$14+Model!$M$15+0.000000001)),"",Field!BF14)</f>
        <v>0.4766988191175488</v>
      </c>
      <c r="BG33" s="2">
        <f ca="1">IF(OR($M$18=0,AND(Model!$M$16=1,Field!BG$4&gt;=Model!$M$13-0.000000001,Field!BG$4&lt;=Model!$M$13+Model!$M$15+0.000000001,Field!$A14&gt;=Model!$M$14-0.000000001,Field!$A14&lt;=Model!$M$14+Model!$M$15+0.000000001)),"",Field!BG14)</f>
        <v>0.47579570330816467</v>
      </c>
      <c r="BH33" s="2">
        <f ca="1">IF(OR($M$18=0,AND(Model!$M$16=1,Field!BH$4&gt;=Model!$M$13-0.000000001,Field!BH$4&lt;=Model!$M$13+Model!$M$15+0.000000001,Field!$A14&gt;=Model!$M$14-0.000000001,Field!$A14&lt;=Model!$M$14+Model!$M$15+0.000000001)),"",Field!BH14)</f>
        <v>0.47509662309840656</v>
      </c>
      <c r="BI33" s="2">
        <f ca="1">IF(OR($M$18=0,AND(Model!$M$16=1,Field!BI$4&gt;=Model!$M$13-0.000000001,Field!BI$4&lt;=Model!$M$13+Model!$M$15+0.000000001,Field!$A14&gt;=Model!$M$14-0.000000001,Field!$A14&lt;=Model!$M$14+Model!$M$15+0.000000001)),"",Field!BI14)</f>
        <v>0.47468221952700901</v>
      </c>
      <c r="BJ33" s="7">
        <f ca="1">IF(OR($M$18=0,AND(Model!$M$16=1,Field!BJ$4&gt;=Model!$M$13-0.000000001,Field!BJ$4&lt;=Model!$M$13+Model!$M$15+0.000000001,Field!$A14&gt;=Model!$M$14-0.000000001,Field!$A14&lt;=Model!$M$14+Model!$M$15+0.000000001)),"",Field!BJ14)</f>
        <v>0.47468221952700901</v>
      </c>
      <c r="BK33" s="1"/>
    </row>
    <row r="34" spans="1:63" ht="12" customHeight="1">
      <c r="A34" s="11">
        <f>Field!A15</f>
        <v>1.5</v>
      </c>
      <c r="B34" s="6">
        <f>IF(OR($M$18=0,AND(Model!$M$16=1,Field!B$4&gt;=Model!$M$13-0.000000001,Field!B$4&lt;=Model!$M$13+Model!$M$15+0.000000001,Field!$A15&gt;=Model!$M$14-0.000000001,Field!$A15&lt;=Model!$M$14+Model!$M$15+0.000000001)),"",Field!B15)</f>
        <v>1</v>
      </c>
      <c r="C34" s="2">
        <f ca="1">IF(OR($M$18=0,AND(Model!$M$16=1,Field!C$4&gt;=Model!$M$13-0.000000001,Field!C$4&lt;=Model!$M$13+Model!$M$15+0.000000001,Field!$A15&gt;=Model!$M$14-0.000000001,Field!$A15&lt;=Model!$M$14+Model!$M$15+0.000000001)),"",Field!C15)</f>
        <v>0.99972926419682828</v>
      </c>
      <c r="D34" s="2">
        <f ca="1">IF(OR($M$18=0,AND(Model!$M$16=1,Field!D$4&gt;=Model!$M$13-0.000000001,Field!D$4&lt;=Model!$M$13+Model!$M$15+0.000000001,Field!$A15&gt;=Model!$M$14-0.000000001,Field!$A15&lt;=Model!$M$14+Model!$M$15+0.000000001)),"",Field!D15)</f>
        <v>0.99932583795517826</v>
      </c>
      <c r="E34" s="2">
        <f ca="1">IF(OR($M$18=0,AND(Model!$M$16=1,Field!E$4&gt;=Model!$M$13-0.000000001,Field!E$4&lt;=Model!$M$13+Model!$M$15+0.000000001,Field!$A15&gt;=Model!$M$14-0.000000001,Field!$A15&lt;=Model!$M$14+Model!$M$15+0.000000001)),"",Field!E15)</f>
        <v>0.99872768011898716</v>
      </c>
      <c r="F34" s="2">
        <f ca="1">IF(OR($M$18=0,AND(Model!$M$16=1,Field!F$4&gt;=Model!$M$13-0.000000001,Field!F$4&lt;=Model!$M$13+Model!$M$15+0.000000001,Field!$A15&gt;=Model!$M$14-0.000000001,Field!$A15&lt;=Model!$M$14+Model!$M$15+0.000000001)),"",Field!F15)</f>
        <v>0.99784464052887278</v>
      </c>
      <c r="G34" s="2">
        <f ca="1">IF(OR($M$18=0,AND(Model!$M$16=1,Field!G$4&gt;=Model!$M$13-0.000000001,Field!G$4&lt;=Model!$M$13+Model!$M$15+0.000000001,Field!$A15&gt;=Model!$M$14-0.000000001,Field!$A15&lt;=Model!$M$14+Model!$M$15+0.000000001)),"",Field!G15)</f>
        <v>0.99654667538419117</v>
      </c>
      <c r="H34" s="2">
        <f ca="1">IF(OR($M$18=0,AND(Model!$M$16=1,Field!H$4&gt;=Model!$M$13-0.000000001,Field!H$4&lt;=Model!$M$13+Model!$M$15+0.000000001,Field!$A15&gt;=Model!$M$14-0.000000001,Field!$A15&lt;=Model!$M$14+Model!$M$15+0.000000001)),"",Field!H15)</f>
        <v>0.99464793653542349</v>
      </c>
      <c r="I34" s="2">
        <f ca="1">IF(OR($M$18=0,AND(Model!$M$16=1,Field!I$4&gt;=Model!$M$13-0.000000001,Field!I$4&lt;=Model!$M$13+Model!$M$15+0.000000001,Field!$A15&gt;=Model!$M$14-0.000000001,Field!$A15&lt;=Model!$M$14+Model!$M$15+0.000000001)),"",Field!I15)</f>
        <v>0.99188608073763218</v>
      </c>
      <c r="J34" s="2">
        <f ca="1">IF(OR($M$18=0,AND(Model!$M$16=1,Field!J$4&gt;=Model!$M$13-0.000000001,Field!J$4&lt;=Model!$M$13+Model!$M$15+0.000000001,Field!$A15&gt;=Model!$M$14-0.000000001,Field!$A15&lt;=Model!$M$14+Model!$M$15+0.000000001)),"",Field!J15)</f>
        <v>0.98789694221024371</v>
      </c>
      <c r="K34" s="2">
        <f ca="1">IF(OR($M$18=0,AND(Model!$M$16=1,Field!K$4&gt;=Model!$M$13-0.000000001,Field!K$4&lt;=Model!$M$13+Model!$M$15+0.000000001,Field!$A15&gt;=Model!$M$14-0.000000001,Field!$A15&lt;=Model!$M$14+Model!$M$15+0.000000001)),"",Field!K15)</f>
        <v>0.98218675374188869</v>
      </c>
      <c r="L34" s="2">
        <f ca="1">IF(OR($M$18=0,AND(Model!$M$16=1,Field!L$4&gt;=Model!$M$13-0.000000001,Field!L$4&lt;=Model!$M$13+Model!$M$15+0.000000001,Field!$A15&gt;=Model!$M$14-0.000000001,Field!$A15&lt;=Model!$M$14+Model!$M$15+0.000000001)),"",Field!L15)</f>
        <v>0.97410849165065283</v>
      </c>
      <c r="M34" s="2">
        <f ca="1">IF(OR($M$18=0,AND(Model!$M$16=1,Field!M$4&gt;=Model!$M$13-0.000000001,Field!M$4&lt;=Model!$M$13+Model!$M$15+0.000000001,Field!$A15&gt;=Model!$M$14-0.000000001,Field!$A15&lt;=Model!$M$14+Model!$M$15+0.000000001)),"",Field!M15)</f>
        <v>0.96285721969611704</v>
      </c>
      <c r="N34" s="2">
        <f ca="1">IF(OR($M$18=0,AND(Model!$M$16=1,Field!N$4&gt;=Model!$M$13-0.000000001,Field!N$4&lt;=Model!$M$13+Model!$M$15+0.000000001,Field!$A15&gt;=Model!$M$14-0.000000001,Field!$A15&lt;=Model!$M$14+Model!$M$15+0.000000001)),"",Field!N15)</f>
        <v>0.9475127747723574</v>
      </c>
      <c r="O34" s="2">
        <f ca="1">IF(OR($M$18=0,AND(Model!$M$16=1,Field!O$4&gt;=Model!$M$13-0.000000001,Field!O$4&lt;=Model!$M$13+Model!$M$15+0.000000001,Field!$A15&gt;=Model!$M$14-0.000000001,Field!$A15&lt;=Model!$M$14+Model!$M$15+0.000000001)),"",Field!O15)</f>
        <v>0.92717453772495828</v>
      </c>
      <c r="P34" s="2">
        <f ca="1">IF(OR($M$18=0,AND(Model!$M$16=1,Field!P$4&gt;=Model!$M$13-0.000000001,Field!P$4&lt;=Model!$M$13+Model!$M$15+0.000000001,Field!$A15&gt;=Model!$M$14-0.000000001,Field!$A15&lt;=Model!$M$14+Model!$M$15+0.000000001)),"",Field!P15)</f>
        <v>0.90123779246414315</v>
      </c>
      <c r="Q34" s="2">
        <f ca="1">IF(OR($M$18=0,AND(Model!$M$16=1,Field!Q$4&gt;=Model!$M$13-0.000000001,Field!Q$4&lt;=Model!$M$13+Model!$M$15+0.000000001,Field!$A15&gt;=Model!$M$14-0.000000001,Field!$A15&lt;=Model!$M$14+Model!$M$15+0.000000001)),"",Field!Q15)</f>
        <v>0.86981119330287138</v>
      </c>
      <c r="R34" s="2">
        <f ca="1">IF(OR($M$18=0,AND(Model!$M$16=1,Field!R$4&gt;=Model!$M$13-0.000000001,Field!R$4&lt;=Model!$M$13+Model!$M$15+0.000000001,Field!$A15&gt;=Model!$M$14-0.000000001,Field!$A15&lt;=Model!$M$14+Model!$M$15+0.000000001)),"",Field!R15)</f>
        <v>0.83409540534289173</v>
      </c>
      <c r="S34" s="2">
        <f ca="1">IF(OR($M$18=0,AND(Model!$M$16=1,Field!S$4&gt;=Model!$M$13-0.000000001,Field!S$4&lt;=Model!$M$13+Model!$M$15+0.000000001,Field!$A15&gt;=Model!$M$14-0.000000001,Field!$A15&lt;=Model!$M$14+Model!$M$15+0.000000001)),"",Field!S15)</f>
        <v>0.79624452432024329</v>
      </c>
      <c r="T34" s="2">
        <f ca="1">IF(OR($M$18=0,AND(Model!$M$16=1,Field!T$4&gt;=Model!$M$13-0.000000001,Field!T$4&lt;=Model!$M$13+Model!$M$15+0.000000001,Field!$A15&gt;=Model!$M$14-0.000000001,Field!$A15&lt;=Model!$M$14+Model!$M$15+0.000000001)),"",Field!T15)</f>
        <v>0.75835872112571623</v>
      </c>
      <c r="U34" s="2">
        <f ca="1">IF(OR($M$18=0,AND(Model!$M$16=1,Field!U$4&gt;=Model!$M$13-0.000000001,Field!U$4&lt;=Model!$M$13+Model!$M$15+0.000000001,Field!$A15&gt;=Model!$M$14-0.000000001,Field!$A15&lt;=Model!$M$14+Model!$M$15+0.000000001)),"",Field!U15)</f>
        <v>0.72195078957529224</v>
      </c>
      <c r="V34" s="2">
        <f ca="1">IF(OR($M$18=0,AND(Model!$M$16=1,Field!V$4&gt;=Model!$M$13-0.000000001,Field!V$4&lt;=Model!$M$13+Model!$M$15+0.000000001,Field!$A15&gt;=Model!$M$14-0.000000001,Field!$A15&lt;=Model!$M$14+Model!$M$15+0.000000001)),"",Field!V15)</f>
        <v>0.68789723677634085</v>
      </c>
      <c r="W34" s="2">
        <f ca="1">IF(OR($M$18=0,AND(Model!$M$16=1,Field!W$4&gt;=Model!$M$13-0.000000001,Field!W$4&lt;=Model!$M$13+Model!$M$15+0.000000001,Field!$A15&gt;=Model!$M$14-0.000000001,Field!$A15&lt;=Model!$M$14+Model!$M$15+0.000000001)),"",Field!W15)</f>
        <v>0.65659778454613094</v>
      </c>
      <c r="X34" s="2">
        <f ca="1">IF(OR($M$18=0,AND(Model!$M$16=1,Field!X$4&gt;=Model!$M$13-0.000000001,Field!X$4&lt;=Model!$M$13+Model!$M$15+0.000000001,Field!$A15&gt;=Model!$M$14-0.000000001,Field!$A15&lt;=Model!$M$14+Model!$M$15+0.000000001)),"",Field!X15)</f>
        <v>0.62816589623022001</v>
      </c>
      <c r="Y34" s="2">
        <f ca="1">IF(OR($M$18=0,AND(Model!$M$16=1,Field!Y$4&gt;=Model!$M$13-0.000000001,Field!Y$4&lt;=Model!$M$13+Model!$M$15+0.000000001,Field!$A15&gt;=Model!$M$14-0.000000001,Field!$A15&lt;=Model!$M$14+Model!$M$15+0.000000001)),"",Field!Y15)</f>
        <v>0.60258353910073525</v>
      </c>
      <c r="Z34" s="2">
        <f ca="1">IF(OR($M$18=0,AND(Model!$M$16=1,Field!Z$4&gt;=Model!$M$13-0.000000001,Field!Z$4&lt;=Model!$M$13+Model!$M$15+0.000000001,Field!$A15&gt;=Model!$M$14-0.000000001,Field!$A15&lt;=Model!$M$14+Model!$M$15+0.000000001)),"",Field!Z15)</f>
        <v>0.57980726801217719</v>
      </c>
      <c r="AA34" s="2">
        <f ca="1">IF(OR($M$18=0,AND(Model!$M$16=1,Field!AA$4&gt;=Model!$M$13-0.000000001,Field!AA$4&lt;=Model!$M$13+Model!$M$15+0.000000001,Field!$A15&gt;=Model!$M$14-0.000000001,Field!$A15&lt;=Model!$M$14+Model!$M$15+0.000000001)),"",Field!AA15)</f>
        <v>0.55982441956288775</v>
      </c>
      <c r="AB34" s="2">
        <f ca="1">IF(OR($M$18=0,AND(Model!$M$16=1,Field!AB$4&gt;=Model!$M$13-0.000000001,Field!AB$4&lt;=Model!$M$13+Model!$M$15+0.000000001,Field!$A15&gt;=Model!$M$14-0.000000001,Field!$A15&lt;=Model!$M$14+Model!$M$15+0.000000001)),"",Field!AB15)</f>
        <v>0.54264885726927503</v>
      </c>
      <c r="AC34" s="2">
        <f ca="1">IF(OR($M$18=0,AND(Model!$M$16=1,Field!AC$4&gt;=Model!$M$13-0.000000001,Field!AC$4&lt;=Model!$M$13+Model!$M$15+0.000000001,Field!$A15&gt;=Model!$M$14-0.000000001,Field!$A15&lt;=Model!$M$14+Model!$M$15+0.000000001)),"",Field!AC15)</f>
        <v>0.52824157814593864</v>
      </c>
      <c r="AD34" s="2">
        <f ca="1">IF(OR($M$18=0,AND(Model!$M$16=1,Field!AD$4&gt;=Model!$M$13-0.000000001,Field!AD$4&lt;=Model!$M$13+Model!$M$15+0.000000001,Field!$A15&gt;=Model!$M$14-0.000000001,Field!$A15&lt;=Model!$M$14+Model!$M$15+0.000000001)),"",Field!AD15)</f>
        <v>0.51639743744913069</v>
      </c>
      <c r="AE34" s="2">
        <f ca="1">IF(OR($M$18=0,AND(Model!$M$16=1,Field!AE$4&gt;=Model!$M$13-0.000000001,Field!AE$4&lt;=Model!$M$13+Model!$M$15+0.000000001,Field!$A15&gt;=Model!$M$14-0.000000001,Field!$A15&lt;=Model!$M$14+Model!$M$15+0.000000001)),"",Field!AE15)</f>
        <v>0.50677885027432057</v>
      </c>
      <c r="AF34" s="2">
        <f ca="1">IF(OR($M$18=0,AND(Model!$M$16=1,Field!AF$4&gt;=Model!$M$13-0.000000001,Field!AF$4&lt;=Model!$M$13+Model!$M$15+0.000000001,Field!$A15&gt;=Model!$M$14-0.000000001,Field!$A15&lt;=Model!$M$14+Model!$M$15+0.000000001)),"",Field!AF15)</f>
        <v>0.49900127102245856</v>
      </c>
      <c r="AG34" s="2">
        <f ca="1">IF(OR($M$18=0,AND(Model!$M$16=1,Field!AG$4&gt;=Model!$M$13-0.000000001,Field!AG$4&lt;=Model!$M$13+Model!$M$15+0.000000001,Field!$A15&gt;=Model!$M$14-0.000000001,Field!$A15&lt;=Model!$M$14+Model!$M$15+0.000000001)),"",Field!AG15)</f>
        <v>0.49269961668854972</v>
      </c>
      <c r="AH34" s="2">
        <f ca="1">IF(OR($M$18=0,AND(Model!$M$16=1,Field!AH$4&gt;=Model!$M$13-0.000000001,Field!AH$4&lt;=Model!$M$13+Model!$M$15+0.000000001,Field!$A15&gt;=Model!$M$14-0.000000001,Field!$A15&lt;=Model!$M$14+Model!$M$15+0.000000001)),"",Field!AH15)</f>
        <v>0.48756098389299068</v>
      </c>
      <c r="AI34" s="2">
        <f ca="1">IF(OR($M$18=0,AND(Model!$M$16=1,Field!AI$4&gt;=Model!$M$13-0.000000001,Field!AI$4&lt;=Model!$M$13+Model!$M$15+0.000000001,Field!$A15&gt;=Model!$M$14-0.000000001,Field!$A15&lt;=Model!$M$14+Model!$M$15+0.000000001)),"",Field!AI15)</f>
        <v>0.48333270781666865</v>
      </c>
      <c r="AJ34" s="2">
        <f ca="1">IF(OR($M$18=0,AND(Model!$M$16=1,Field!AJ$4&gt;=Model!$M$13-0.000000001,Field!AJ$4&lt;=Model!$M$13+Model!$M$15+0.000000001,Field!$A15&gt;=Model!$M$14-0.000000001,Field!$A15&lt;=Model!$M$14+Model!$M$15+0.000000001)),"",Field!AJ15)</f>
        <v>0.47981758830934129</v>
      </c>
      <c r="AK34" s="2">
        <f ca="1">IF(OR($M$18=0,AND(Model!$M$16=1,Field!AK$4&gt;=Model!$M$13-0.000000001,Field!AK$4&lt;=Model!$M$13+Model!$M$15+0.000000001,Field!$A15&gt;=Model!$M$14-0.000000001,Field!$A15&lt;=Model!$M$14+Model!$M$15+0.000000001)),"",Field!AK15)</f>
        <v>0.47686440218020931</v>
      </c>
      <c r="AL34" s="2">
        <f ca="1">IF(OR($M$18=0,AND(Model!$M$16=1,Field!AL$4&gt;=Model!$M$13-0.000000001,Field!AL$4&lt;=Model!$M$13+Model!$M$15+0.000000001,Field!$A15&gt;=Model!$M$14-0.000000001,Field!$A15&lt;=Model!$M$14+Model!$M$15+0.000000001)),"",Field!AL15)</f>
        <v>0.47435795887633309</v>
      </c>
      <c r="AM34" s="2">
        <f ca="1">IF(OR($M$18=0,AND(Model!$M$16=1,Field!AM$4&gt;=Model!$M$13-0.000000001,Field!AM$4&lt;=Model!$M$13+Model!$M$15+0.000000001,Field!$A15&gt;=Model!$M$14-0.000000001,Field!$A15&lt;=Model!$M$14+Model!$M$15+0.000000001)),"",Field!AM15)</f>
        <v>0.47221045641561199</v>
      </c>
      <c r="AN34" s="2">
        <f ca="1">IF(OR($M$18=0,AND(Model!$M$16=1,Field!AN$4&gt;=Model!$M$13-0.000000001,Field!AN$4&lt;=Model!$M$13+Model!$M$15+0.000000001,Field!$A15&gt;=Model!$M$14-0.000000001,Field!$A15&lt;=Model!$M$14+Model!$M$15+0.000000001)),"",Field!AN15)</f>
        <v>0.47035459284205577</v>
      </c>
      <c r="AO34" s="2">
        <f ca="1">IF(OR($M$18=0,AND(Model!$M$16=1,Field!AO$4&gt;=Model!$M$13-0.000000001,Field!AO$4&lt;=Model!$M$13+Model!$M$15+0.000000001,Field!$A15&gt;=Model!$M$14-0.000000001,Field!$A15&lt;=Model!$M$14+Model!$M$15+0.000000001)),"",Field!AO15)</f>
        <v>0.46873832382873765</v>
      </c>
      <c r="AP34" s="2">
        <f ca="1">IF(OR($M$18=0,AND(Model!$M$16=1,Field!AP$4&gt;=Model!$M$13-0.000000001,Field!AP$4&lt;=Model!$M$13+Model!$M$15+0.000000001,Field!$A15&gt;=Model!$M$14-0.000000001,Field!$A15&lt;=Model!$M$14+Model!$M$15+0.000000001)),"",Field!AP15)</f>
        <v>0.46732097134663986</v>
      </c>
      <c r="AQ34" s="2">
        <f ca="1">IF(OR($M$18=0,AND(Model!$M$16=1,Field!AQ$4&gt;=Model!$M$13-0.000000001,Field!AQ$4&lt;=Model!$M$13+Model!$M$15+0.000000001,Field!$A15&gt;=Model!$M$14-0.000000001,Field!$A15&lt;=Model!$M$14+Model!$M$15+0.000000001)),"",Field!AQ15)</f>
        <v>0.46607037109518545</v>
      </c>
      <c r="AR34" s="2">
        <f ca="1">IF(OR($M$18=0,AND(Model!$M$16=1,Field!AR$4&gt;=Model!$M$13-0.000000001,Field!AR$4&lt;=Model!$M$13+Model!$M$15+0.000000001,Field!$A15&gt;=Model!$M$14-0.000000001,Field!$A15&lt;=Model!$M$14+Model!$M$15+0.000000001)),"",Field!AR15)</f>
        <v>0.46496079093179488</v>
      </c>
      <c r="AS34" s="2">
        <f ca="1">IF(OR($M$18=0,AND(Model!$M$16=1,Field!AS$4&gt;=Model!$M$13-0.000000001,Field!AS$4&lt;=Model!$M$13+Model!$M$15+0.000000001,Field!$A15&gt;=Model!$M$14-0.000000001,Field!$A15&lt;=Model!$M$14+Model!$M$15+0.000000001)),"",Field!AS15)</f>
        <v>0.4639714107979096</v>
      </c>
      <c r="AT34" s="2">
        <f ca="1">IF(OR($M$18=0,AND(Model!$M$16=1,Field!AT$4&gt;=Model!$M$13-0.000000001,Field!AT$4&lt;=Model!$M$13+Model!$M$15+0.000000001,Field!$A15&gt;=Model!$M$14-0.000000001,Field!$A15&lt;=Model!$M$14+Model!$M$15+0.000000001)),"",Field!AT15)</f>
        <v>0.46308520792749486</v>
      </c>
      <c r="AU34" s="2">
        <f ca="1">IF(OR($M$18=0,AND(Model!$M$16=1,Field!AU$4&gt;=Model!$M$13-0.000000001,Field!AU$4&lt;=Model!$M$13+Model!$M$15+0.000000001,Field!$A15&gt;=Model!$M$14-0.000000001,Field!$A15&lt;=Model!$M$14+Model!$M$15+0.000000001)),"",Field!AU15)</f>
        <v>0.46228813406211861</v>
      </c>
      <c r="AV34" s="2">
        <f ca="1">IF(OR($M$18=0,AND(Model!$M$16=1,Field!AV$4&gt;=Model!$M$13-0.000000001,Field!AV$4&lt;=Model!$M$13+Model!$M$15+0.000000001,Field!$A15&gt;=Model!$M$14-0.000000001,Field!$A15&lt;=Model!$M$14+Model!$M$15+0.000000001)),"",Field!AV15)</f>
        <v>0.46156850399863331</v>
      </c>
      <c r="AW34" s="2">
        <f ca="1">IF(OR($M$18=0,AND(Model!$M$16=1,Field!AW$4&gt;=Model!$M$13-0.000000001,Field!AW$4&lt;=Model!$M$13+Model!$M$15+0.000000001,Field!$A15&gt;=Model!$M$14-0.000000001,Field!$A15&lt;=Model!$M$14+Model!$M$15+0.000000001)),"",Field!AW15)</f>
        <v>0.46091653887738637</v>
      </c>
      <c r="AX34" s="2">
        <f ca="1">IF(OR($M$18=0,AND(Model!$M$16=1,Field!AX$4&gt;=Model!$M$13-0.000000001,Field!AX$4&lt;=Model!$M$13+Model!$M$15+0.000000001,Field!$A15&gt;=Model!$M$14-0.000000001,Field!$A15&lt;=Model!$M$14+Model!$M$15+0.000000001)),"",Field!AX15)</f>
        <v>0.4603240253228163</v>
      </c>
      <c r="AY34" s="2">
        <f ca="1">IF(OR($M$18=0,AND(Model!$M$16=1,Field!AY$4&gt;=Model!$M$13-0.000000001,Field!AY$4&lt;=Model!$M$13+Model!$M$15+0.000000001,Field!$A15&gt;=Model!$M$14-0.000000001,Field!$A15&lt;=Model!$M$14+Model!$M$15+0.000000001)),"",Field!AY15)</f>
        <v>0.45978406483641204</v>
      </c>
      <c r="AZ34" s="2">
        <f ca="1">IF(OR($M$18=0,AND(Model!$M$16=1,Field!AZ$4&gt;=Model!$M$13-0.000000001,Field!AZ$4&lt;=Model!$M$13+Model!$M$15+0.000000001,Field!$A15&gt;=Model!$M$14-0.000000001,Field!$A15&lt;=Model!$M$14+Model!$M$15+0.000000001)),"",Field!AZ15)</f>
        <v>0.45929089841253584</v>
      </c>
      <c r="BA34" s="2">
        <f ca="1">IF(OR($M$18=0,AND(Model!$M$16=1,Field!BA$4&gt;=Model!$M$13-0.000000001,Field!BA$4&lt;=Model!$M$13+Model!$M$15+0.000000001,Field!$A15&gt;=Model!$M$14-0.000000001,Field!$A15&lt;=Model!$M$14+Model!$M$15+0.000000001)),"",Field!BA15)</f>
        <v>0.45883980073073805</v>
      </c>
      <c r="BB34" s="2">
        <f ca="1">IF(OR($M$18=0,AND(Model!$M$16=1,Field!BB$4&gt;=Model!$M$13-0.000000001,Field!BB$4&lt;=Model!$M$13+Model!$M$15+0.000000001,Field!$A15&gt;=Model!$M$14-0.000000001,Field!$A15&lt;=Model!$M$14+Model!$M$15+0.000000001)),"",Field!BB15)</f>
        <v>0.45842704802193102</v>
      </c>
      <c r="BC34" s="2">
        <f ca="1">IF(OR($M$18=0,AND(Model!$M$16=1,Field!BC$4&gt;=Model!$M$13-0.000000001,Field!BC$4&lt;=Model!$M$13+Model!$M$15+0.000000001,Field!$A15&gt;=Model!$M$14-0.000000001,Field!$A15&lt;=Model!$M$14+Model!$M$15+0.000000001)),"",Field!BC15)</f>
        <v>0.4580499756383839</v>
      </c>
      <c r="BD34" s="2">
        <f ca="1">IF(OR($M$18=0,AND(Model!$M$16=1,Field!BD$4&gt;=Model!$M$13-0.000000001,Field!BD$4&lt;=Model!$M$13+Model!$M$15+0.000000001,Field!$A15&gt;=Model!$M$14-0.000000001,Field!$A15&lt;=Model!$M$14+Model!$M$15+0.000000001)),"",Field!BD15)</f>
        <v>0.45770715796066552</v>
      </c>
      <c r="BE34" s="2">
        <f ca="1">IF(OR($M$18=0,AND(Model!$M$16=1,Field!BE$4&gt;=Model!$M$13-0.000000001,Field!BE$4&lt;=Model!$M$13+Model!$M$15+0.000000001,Field!$A15&gt;=Model!$M$14-0.000000001,Field!$A15&lt;=Model!$M$14+Model!$M$15+0.000000001)),"",Field!BE15)</f>
        <v>0.45739876824435993</v>
      </c>
      <c r="BF34" s="2">
        <f ca="1">IF(OR($M$18=0,AND(Model!$M$16=1,Field!BF$4&gt;=Model!$M$13-0.000000001,Field!BF$4&lt;=Model!$M$13+Model!$M$15+0.000000001,Field!$A15&gt;=Model!$M$14-0.000000001,Field!$A15&lt;=Model!$M$14+Model!$M$15+0.000000001)),"",Field!BF15)</f>
        <v>0.45712721513733112</v>
      </c>
      <c r="BG34" s="2">
        <f ca="1">IF(OR($M$18=0,AND(Model!$M$16=1,Field!BG$4&gt;=Model!$M$13-0.000000001,Field!BG$4&lt;=Model!$M$13+Model!$M$15+0.000000001,Field!$A15&gt;=Model!$M$14-0.000000001,Field!$A15&lt;=Model!$M$14+Model!$M$15+0.000000001)),"",Field!BG15)</f>
        <v>0.45689821519591961</v>
      </c>
      <c r="BH34" s="2">
        <f ca="1">IF(OR($M$18=0,AND(Model!$M$16=1,Field!BH$4&gt;=Model!$M$13-0.000000001,Field!BH$4&lt;=Model!$M$13+Model!$M$15+0.000000001,Field!$A15&gt;=Model!$M$14-0.000000001,Field!$A15&lt;=Model!$M$14+Model!$M$15+0.000000001)),"",Field!BH15)</f>
        <v>0.45672256196196459</v>
      </c>
      <c r="BI34" s="2">
        <f ca="1">IF(OR($M$18=0,AND(Model!$M$16=1,Field!BI$4&gt;=Model!$M$13-0.000000001,Field!BI$4&lt;=Model!$M$13+Model!$M$15+0.000000001,Field!$A15&gt;=Model!$M$14-0.000000001,Field!$A15&lt;=Model!$M$14+Model!$M$15+0.000000001)),"",Field!BI15)</f>
        <v>0.45661901691545531</v>
      </c>
      <c r="BJ34" s="7">
        <f ca="1">IF(OR($M$18=0,AND(Model!$M$16=1,Field!BJ$4&gt;=Model!$M$13-0.000000001,Field!BJ$4&lt;=Model!$M$13+Model!$M$15+0.000000001,Field!$A15&gt;=Model!$M$14-0.000000001,Field!$A15&lt;=Model!$M$14+Model!$M$15+0.000000001)),"",Field!BJ15)</f>
        <v>0.45661901691545531</v>
      </c>
      <c r="BK34" s="1"/>
    </row>
    <row r="35" spans="1:63" ht="12" customHeight="1">
      <c r="A35" s="1"/>
      <c r="B35" s="6">
        <f>IF(OR($M$18=0,AND(Model!$M$16=1,Field!B$4&gt;=Model!$M$13-0.000000001,Field!B$4&lt;=Model!$M$13+Model!$M$15+0.000000001,Field!$A16&gt;=Model!$M$14-0.000000001,Field!$A16&lt;=Model!$M$14+Model!$M$15+0.000000001)),"",Field!B16)</f>
        <v>1</v>
      </c>
      <c r="C35" s="2">
        <f ca="1">IF(OR($M$18=0,AND(Model!$M$16=1,Field!C$4&gt;=Model!$M$13-0.000000001,Field!C$4&lt;=Model!$M$13+Model!$M$15+0.000000001,Field!$A16&gt;=Model!$M$14-0.000000001,Field!$A16&lt;=Model!$M$14+Model!$M$15+0.000000001)),"",Field!C16)</f>
        <v>0.99969052154775229</v>
      </c>
      <c r="D35" s="2">
        <f ca="1">IF(OR($M$18=0,AND(Model!$M$16=1,Field!D$4&gt;=Model!$M$13-0.000000001,Field!D$4&lt;=Model!$M$13+Model!$M$15+0.000000001,Field!$A16&gt;=Model!$M$14-0.000000001,Field!$A16&lt;=Model!$M$14+Model!$M$15+0.000000001)),"",Field!D16)</f>
        <v>0.99922792617286993</v>
      </c>
      <c r="E35" s="2">
        <f ca="1">IF(OR($M$18=0,AND(Model!$M$16=1,Field!E$4&gt;=Model!$M$13-0.000000001,Field!E$4&lt;=Model!$M$13+Model!$M$15+0.000000001,Field!$A16&gt;=Model!$M$14-0.000000001,Field!$A16&lt;=Model!$M$14+Model!$M$15+0.000000001)),"",Field!E16)</f>
        <v>0.998538349660131</v>
      </c>
      <c r="F35" s="2">
        <f ca="1">IF(OR($M$18=0,AND(Model!$M$16=1,Field!F$4&gt;=Model!$M$13-0.000000001,Field!F$4&lt;=Model!$M$13+Model!$M$15+0.000000001,Field!$A16&gt;=Model!$M$14-0.000000001,Field!$A16&lt;=Model!$M$14+Model!$M$15+0.000000001)),"",Field!F16)</f>
        <v>0.99751303924618651</v>
      </c>
      <c r="G35" s="2">
        <f ca="1">IF(OR($M$18=0,AND(Model!$M$16=1,Field!G$4&gt;=Model!$M$13-0.000000001,Field!G$4&lt;=Model!$M$13+Model!$M$15+0.000000001,Field!$A16&gt;=Model!$M$14-0.000000001,Field!$A16&lt;=Model!$M$14+Model!$M$15+0.000000001)),"",Field!G16)</f>
        <v>0.99599270725719269</v>
      </c>
      <c r="H35" s="2">
        <f ca="1">IF(OR($M$18=0,AND(Model!$M$16=1,Field!H$4&gt;=Model!$M$13-0.000000001,Field!H$4&lt;=Model!$M$13+Model!$M$15+0.000000001,Field!$A16&gt;=Model!$M$14-0.000000001,Field!$A16&lt;=Model!$M$14+Model!$M$15+0.000000001)),"",Field!H16)</f>
        <v>0.99374562111506448</v>
      </c>
      <c r="I35" s="2">
        <f ca="1">IF(OR($M$18=0,AND(Model!$M$16=1,Field!I$4&gt;=Model!$M$13-0.000000001,Field!I$4&lt;=Model!$M$13+Model!$M$15+0.000000001,Field!$A16&gt;=Model!$M$14-0.000000001,Field!$A16&lt;=Model!$M$14+Model!$M$15+0.000000001)),"",Field!I16)</f>
        <v>0.99043770697730538</v>
      </c>
      <c r="J35" s="2">
        <f ca="1">IF(OR($M$18=0,AND(Model!$M$16=1,Field!J$4&gt;=Model!$M$13-0.000000001,Field!J$4&lt;=Model!$M$13+Model!$M$15+0.000000001,Field!$A16&gt;=Model!$M$14-0.000000001,Field!$A16&lt;=Model!$M$14+Model!$M$15+0.000000001)),"",Field!J16)</f>
        <v>0.98559340829465203</v>
      </c>
      <c r="K35" s="2">
        <f ca="1">IF(OR($M$18=0,AND(Model!$M$16=1,Field!K$4&gt;=Model!$M$13-0.000000001,Field!K$4&lt;=Model!$M$13+Model!$M$15+0.000000001,Field!$A16&gt;=Model!$M$14-0.000000001,Field!$A16&lt;=Model!$M$14+Model!$M$15+0.000000001)),"",Field!K16)</f>
        <v>0.97854801550969273</v>
      </c>
      <c r="L35" s="2">
        <f ca="1">IF(OR($M$18=0,AND(Model!$M$16=1,Field!L$4&gt;=Model!$M$13-0.000000001,Field!L$4&lt;=Model!$M$13+Model!$M$15+0.000000001,Field!$A16&gt;=Model!$M$14-0.000000001,Field!$A16&lt;=Model!$M$14+Model!$M$15+0.000000001)),"",Field!L16)</f>
        <v>0.96839760442982847</v>
      </c>
      <c r="M35" s="2">
        <f ca="1">IF(OR($M$18=0,AND(Model!$M$16=1,Field!M$4&gt;=Model!$M$13-0.000000001,Field!M$4&lt;=Model!$M$13+Model!$M$15+0.000000001,Field!$A16&gt;=Model!$M$14-0.000000001,Field!$A16&lt;=Model!$M$14+Model!$M$15+0.000000001)),"",Field!M16)</f>
        <v>0.95396529308201361</v>
      </c>
      <c r="N35" s="2">
        <f ca="1">IF(OR($M$18=0,AND(Model!$M$16=1,Field!N$4&gt;=Model!$M$13-0.000000001,Field!N$4&lt;=Model!$M$13+Model!$M$15+0.000000001,Field!$A16&gt;=Model!$M$14-0.000000001,Field!$A16&lt;=Model!$M$14+Model!$M$15+0.000000001)),"",Field!N16)</f>
        <v>0.93382822988956915</v>
      </c>
      <c r="O35" s="2">
        <f ca="1">IF(OR($M$18=0,AND(Model!$M$16=1,Field!O$4&gt;=Model!$M$13-0.000000001,Field!O$4&lt;=Model!$M$13+Model!$M$15+0.000000001,Field!$A16&gt;=Model!$M$14-0.000000001,Field!$A16&lt;=Model!$M$14+Model!$M$15+0.000000001)),"",Field!O16)</f>
        <v>0.9064942698530507</v>
      </c>
      <c r="P35" s="2">
        <f ca="1">IF(OR($M$18=0,AND(Model!$M$16=1,Field!P$4&gt;=Model!$M$13-0.000000001,Field!P$4&lt;=Model!$M$13+Model!$M$15+0.000000001,Field!$A16&gt;=Model!$M$14-0.000000001,Field!$A16&lt;=Model!$M$14+Model!$M$15+0.000000001)),"",Field!P16)</f>
        <v>0.870870433394065</v>
      </c>
      <c r="Q35" s="2">
        <f ca="1">IF(OR($M$18=0,AND(Model!$M$16=1,Field!Q$4&gt;=Model!$M$13-0.000000001,Field!Q$4&lt;=Model!$M$13+Model!$M$15+0.000000001,Field!$A16&gt;=Model!$M$14-0.000000001,Field!$A16&lt;=Model!$M$14+Model!$M$15+0.000000001)),"",Field!Q16)</f>
        <v>0.82714613827614969</v>
      </c>
      <c r="R35" s="2">
        <f ca="1">IF(OR($M$18=0,AND(Model!$M$16=1,Field!R$4&gt;=Model!$M$13-0.000000001,Field!R$4&lt;=Model!$M$13+Model!$M$15+0.000000001,Field!$A16&gt;=Model!$M$14-0.000000001,Field!$A16&lt;=Model!$M$14+Model!$M$15+0.000000001)),"",Field!R16)</f>
        <v>0.77785356742943479</v>
      </c>
      <c r="S35" s="2">
        <f ca="1">IF(OR($M$18=0,AND(Model!$M$16=1,Field!S$4&gt;=Model!$M$13-0.000000001,Field!S$4&lt;=Model!$M$13+Model!$M$15+0.000000001,Field!$A16&gt;=Model!$M$14-0.000000001,Field!$A16&lt;=Model!$M$14+Model!$M$15+0.000000001)),"",Field!S16)</f>
        <v>0.72773928197890969</v>
      </c>
      <c r="T35" s="2">
        <f ca="1">IF(OR($M$18=0,AND(Model!$M$16=1,Field!T$4&gt;=Model!$M$13-0.000000001,Field!T$4&lt;=Model!$M$13+Model!$M$15+0.000000001,Field!$A16&gt;=Model!$M$14-0.000000001,Field!$A16&lt;=Model!$M$14+Model!$M$15+0.000000001)),"",Field!T16)</f>
        <v>0.68030586431498474</v>
      </c>
      <c r="U35" s="2">
        <f ca="1">IF(OR($M$18=0,AND(Model!$M$16=1,Field!U$4&gt;=Model!$M$13-0.000000001,Field!U$4&lt;=Model!$M$13+Model!$M$15+0.000000001,Field!$A16&gt;=Model!$M$14-0.000000001,Field!$A16&lt;=Model!$M$14+Model!$M$15+0.000000001)),"",Field!U16)</f>
        <v>0.63726131794428453</v>
      </c>
      <c r="V35" s="2">
        <f ca="1">IF(OR($M$18=0,AND(Model!$M$16=1,Field!V$4&gt;=Model!$M$13-0.000000001,Field!V$4&lt;=Model!$M$13+Model!$M$15+0.000000001,Field!$A16&gt;=Model!$M$14-0.000000001,Field!$A16&lt;=Model!$M$14+Model!$M$15+0.000000001)),"",Field!V16)</f>
        <v>0.59907030967268182</v>
      </c>
      <c r="W35" s="2">
        <f ca="1">IF(OR($M$18=0,AND(Model!$M$16=1,Field!W$4&gt;=Model!$M$13-0.000000001,Field!W$4&lt;=Model!$M$13+Model!$M$15+0.000000001,Field!$A16&gt;=Model!$M$14-0.000000001,Field!$A16&lt;=Model!$M$14+Model!$M$15+0.000000001)),"",Field!W16)</f>
        <v>0.56555996535080133</v>
      </c>
      <c r="X35" s="2">
        <f ca="1">IF(OR($M$18=0,AND(Model!$M$16=1,Field!X$4&gt;=Model!$M$13-0.000000001,Field!X$4&lt;=Model!$M$13+Model!$M$15+0.000000001,Field!$A16&gt;=Model!$M$14-0.000000001,Field!$A16&lt;=Model!$M$14+Model!$M$15+0.000000001)),"",Field!X16)</f>
        <v>0.53632693833326883</v>
      </c>
      <c r="Y35" s="2">
        <f ca="1">IF(OR($M$18=0,AND(Model!$M$16=1,Field!Y$4&gt;=Model!$M$13-0.000000001,Field!Y$4&lt;=Model!$M$13+Model!$M$15+0.000000001,Field!$A16&gt;=Model!$M$14-0.000000001,Field!$A16&lt;=Model!$M$14+Model!$M$15+0.000000001)),"",Field!Y16)</f>
        <v>0.51097020084995193</v>
      </c>
      <c r="Z35" s="2">
        <f ca="1">IF(OR($M$18=0,AND(Model!$M$16=1,Field!Z$4&gt;=Model!$M$13-0.000000001,Field!Z$4&lt;=Model!$M$13+Model!$M$15+0.000000001,Field!$A16&gt;=Model!$M$14-0.000000001,Field!$A16&lt;=Model!$M$14+Model!$M$15+0.000000001)),"",Field!Z16)</f>
        <v>0.48921752990356393</v>
      </c>
      <c r="AA35" s="2">
        <f ca="1">IF(OR($M$18=0,AND(Model!$M$16=1,Field!AA$4&gt;=Model!$M$13-0.000000001,Field!AA$4&lt;=Model!$M$13+Model!$M$15+0.000000001,Field!$A16&gt;=Model!$M$14-0.000000001,Field!$A16&lt;=Model!$M$14+Model!$M$15+0.000000001)),"",Field!AA16)</f>
        <v>0.47098311217079547</v>
      </c>
      <c r="AB35" s="2">
        <f ca="1">IF(OR($M$18=0,AND(Model!$M$16=1,Field!AB$4&gt;=Model!$M$13-0.000000001,Field!AB$4&lt;=Model!$M$13+Model!$M$15+0.000000001,Field!$A16&gt;=Model!$M$14-0.000000001,Field!$A16&lt;=Model!$M$14+Model!$M$15+0.000000001)),"",Field!AB16)</f>
        <v>0.45633387002355863</v>
      </c>
      <c r="AC35" s="2">
        <f ca="1">IF(OR($M$18=0,AND(Model!$M$16=1,Field!AC$4&gt;=Model!$M$13-0.000000001,Field!AC$4&lt;=Model!$M$13+Model!$M$15+0.000000001,Field!$A16&gt;=Model!$M$14-0.000000001,Field!$A16&lt;=Model!$M$14+Model!$M$15+0.000000001)),"",Field!AC16)</f>
        <v>0.44527471017286913</v>
      </c>
      <c r="AD35" s="2">
        <f ca="1">IF(OR($M$18=0,AND(Model!$M$16=1,Field!AD$4&gt;=Model!$M$13-0.000000001,Field!AD$4&lt;=Model!$M$13+Model!$M$15+0.000000001,Field!$A16&gt;=Model!$M$14-0.000000001,Field!$A16&lt;=Model!$M$14+Model!$M$15+0.000000001)),"",Field!AD16)</f>
        <v>0.43735836579015069</v>
      </c>
      <c r="AE35" s="2">
        <f ca="1">IF(OR($M$18=0,AND(Model!$M$16=1,Field!AE$4&gt;=Model!$M$13-0.000000001,Field!AE$4&lt;=Model!$M$13+Model!$M$15+0.000000001,Field!$A16&gt;=Model!$M$14-0.000000001,Field!$A16&lt;=Model!$M$14+Model!$M$15+0.000000001)),"",Field!AE16)</f>
        <v>0.43191860412264932</v>
      </c>
      <c r="AF35" s="2">
        <f ca="1">IF(OR($M$18=0,AND(Model!$M$16=1,Field!AF$4&gt;=Model!$M$13-0.000000001,Field!AF$4&lt;=Model!$M$13+Model!$M$15+0.000000001,Field!$A16&gt;=Model!$M$14-0.000000001,Field!$A16&lt;=Model!$M$14+Model!$M$15+0.000000001)),"",Field!AF16)</f>
        <v>0.42830771224116027</v>
      </c>
      <c r="AG35" s="2">
        <f ca="1">IF(OR($M$18=0,AND(Model!$M$16=1,Field!AG$4&gt;=Model!$M$13-0.000000001,Field!AG$4&lt;=Model!$M$13+Model!$M$15+0.000000001,Field!$A16&gt;=Model!$M$14-0.000000001,Field!$A16&lt;=Model!$M$14+Model!$M$15+0.000000001)),"",Field!AG16)</f>
        <v>0.42600019597061034</v>
      </c>
      <c r="AH35" s="2">
        <f ca="1">IF(OR($M$18=0,AND(Model!$M$16=1,Field!AH$4&gt;=Model!$M$13-0.000000001,Field!AH$4&lt;=Model!$M$13+Model!$M$15+0.000000001,Field!$A16&gt;=Model!$M$14-0.000000001,Field!$A16&lt;=Model!$M$14+Model!$M$15+0.000000001)),"",Field!AH16)</f>
        <v>0.42460688763973403</v>
      </c>
      <c r="AI35" s="2">
        <f ca="1">IF(OR($M$18=0,AND(Model!$M$16=1,Field!AI$4&gt;=Model!$M$13-0.000000001,Field!AI$4&lt;=Model!$M$13+Model!$M$15+0.000000001,Field!$A16&gt;=Model!$M$14-0.000000001,Field!$A16&lt;=Model!$M$14+Model!$M$15+0.000000001)),"",Field!AI16)</f>
        <v>0.42385278158536166</v>
      </c>
      <c r="AJ35" s="2">
        <f ca="1">IF(OR($M$18=0,AND(Model!$M$16=1,Field!AJ$4&gt;=Model!$M$13-0.000000001,Field!AJ$4&lt;=Model!$M$13+Model!$M$15+0.000000001,Field!$A16&gt;=Model!$M$14-0.000000001,Field!$A16&lt;=Model!$M$14+Model!$M$15+0.000000001)),"",Field!AJ16)</f>
        <v>0.42354767369289342</v>
      </c>
      <c r="AK35" s="2">
        <f ca="1">IF(OR($M$18=0,AND(Model!$M$16=1,Field!AK$4&gt;=Model!$M$13-0.000000001,Field!AK$4&lt;=Model!$M$13+Model!$M$15+0.000000001,Field!$A16&gt;=Model!$M$14-0.000000001,Field!$A16&lt;=Model!$M$14+Model!$M$15+0.000000001)),"",Field!AK16)</f>
        <v>0.42356074127967797</v>
      </c>
      <c r="AL35" s="2">
        <f ca="1">IF(OR($M$18=0,AND(Model!$M$16=1,Field!AL$4&gt;=Model!$M$13-0.000000001,Field!AL$4&lt;=Model!$M$13+Model!$M$15+0.000000001,Field!$A16&gt;=Model!$M$14-0.000000001,Field!$A16&lt;=Model!$M$14+Model!$M$15+0.000000001)),"",Field!AL16)</f>
        <v>0.42380155622707683</v>
      </c>
      <c r="AM35" s="2">
        <f ca="1">IF(OR($M$18=0,AND(Model!$M$16=1,Field!AM$4&gt;=Model!$M$13-0.000000001,Field!AM$4&lt;=Model!$M$13+Model!$M$15+0.000000001,Field!$A16&gt;=Model!$M$14-0.000000001,Field!$A16&lt;=Model!$M$14+Model!$M$15+0.000000001)),"",Field!AM16)</f>
        <v>0.42420685106337203</v>
      </c>
      <c r="AN35" s="2">
        <f ca="1">IF(OR($M$18=0,AND(Model!$M$16=1,Field!AN$4&gt;=Model!$M$13-0.000000001,Field!AN$4&lt;=Model!$M$13+Model!$M$15+0.000000001,Field!$A16&gt;=Model!$M$14-0.000000001,Field!$A16&lt;=Model!$M$14+Model!$M$15+0.000000001)),"",Field!AN16)</f>
        <v>0.42473160966265561</v>
      </c>
      <c r="AO35" s="2">
        <f ca="1">IF(OR($M$18=0,AND(Model!$M$16=1,Field!AO$4&gt;=Model!$M$13-0.000000001,Field!AO$4&lt;=Model!$M$13+Model!$M$15+0.000000001,Field!$A16&gt;=Model!$M$14-0.000000001,Field!$A16&lt;=Model!$M$14+Model!$M$15+0.000000001)),"",Field!AO16)</f>
        <v>0.42534316713366355</v>
      </c>
      <c r="AP35" s="2">
        <f ca="1">IF(OR($M$18=0,AND(Model!$M$16=1,Field!AP$4&gt;=Model!$M$13-0.000000001,Field!AP$4&lt;=Model!$M$13+Model!$M$15+0.000000001,Field!$A16&gt;=Model!$M$14-0.000000001,Field!$A16&lt;=Model!$M$14+Model!$M$15+0.000000001)),"",Field!AP16)</f>
        <v>0.42601732409210641</v>
      </c>
      <c r="AQ35" s="2">
        <f ca="1">IF(OR($M$18=0,AND(Model!$M$16=1,Field!AQ$4&gt;=Model!$M$13-0.000000001,Field!AQ$4&lt;=Model!$M$13+Model!$M$15+0.000000001,Field!$A16&gt;=Model!$M$14-0.000000001,Field!$A16&lt;=Model!$M$14+Model!$M$15+0.000000001)),"",Field!AQ16)</f>
        <v>0.42673578322837297</v>
      </c>
      <c r="AR35" s="2">
        <f ca="1">IF(OR($M$18=0,AND(Model!$M$16=1,Field!AR$4&gt;=Model!$M$13-0.000000001,Field!AR$4&lt;=Model!$M$13+Model!$M$15+0.000000001,Field!$A16&gt;=Model!$M$14-0.000000001,Field!$A16&lt;=Model!$M$14+Model!$M$15+0.000000001)),"",Field!AR16)</f>
        <v>0.42748444597702812</v>
      </c>
      <c r="AS35" s="2">
        <f ca="1">IF(OR($M$18=0,AND(Model!$M$16=1,Field!AS$4&gt;=Model!$M$13-0.000000001,Field!AS$4&lt;=Model!$M$13+Model!$M$15+0.000000001,Field!$A16&gt;=Model!$M$14-0.000000001,Field!$A16&lt;=Model!$M$14+Model!$M$15+0.000000001)),"",Field!AS16)</f>
        <v>0.42825226682179868</v>
      </c>
      <c r="AT35" s="2">
        <f ca="1">IF(OR($M$18=0,AND(Model!$M$16=1,Field!AT$4&gt;=Model!$M$13-0.000000001,Field!AT$4&lt;=Model!$M$13+Model!$M$15+0.000000001,Field!$A16&gt;=Model!$M$14-0.000000001,Field!$A16&lt;=Model!$M$14+Model!$M$15+0.000000001)),"",Field!AT16)</f>
        <v>0.42903046898212066</v>
      </c>
      <c r="AU35" s="2">
        <f ca="1">IF(OR($M$18=0,AND(Model!$M$16=1,Field!AU$4&gt;=Model!$M$13-0.000000001,Field!AU$4&lt;=Model!$M$13+Model!$M$15+0.000000001,Field!$A16&gt;=Model!$M$14-0.000000001,Field!$A16&lt;=Model!$M$14+Model!$M$15+0.000000001)),"",Field!AU16)</f>
        <v>0.4298119941607999</v>
      </c>
      <c r="AV35" s="2">
        <f ca="1">IF(OR($M$18=0,AND(Model!$M$16=1,Field!AV$4&gt;=Model!$M$13-0.000000001,Field!AV$4&lt;=Model!$M$13+Model!$M$15+0.000000001,Field!$A16&gt;=Model!$M$14-0.000000001,Field!$A16&lt;=Model!$M$14+Model!$M$15+0.000000001)),"",Field!AV16)</f>
        <v>0.43059110301171927</v>
      </c>
      <c r="AW35" s="2">
        <f ca="1">IF(OR($M$18=0,AND(Model!$M$16=1,Field!AW$4&gt;=Model!$M$13-0.000000001,Field!AW$4&lt;=Model!$M$13+Model!$M$15+0.000000001,Field!$A16&gt;=Model!$M$14-0.000000001,Field!$A16&lt;=Model!$M$14+Model!$M$15+0.000000001)),"",Field!AW16)</f>
        <v>0.4313630704665472</v>
      </c>
      <c r="AX35" s="2">
        <f ca="1">IF(OR($M$18=0,AND(Model!$M$16=1,Field!AX$4&gt;=Model!$M$13-0.000000001,Field!AX$4&lt;=Model!$M$13+Model!$M$15+0.000000001,Field!$A16&gt;=Model!$M$14-0.000000001,Field!$A16&lt;=Model!$M$14+Model!$M$15+0.000000001)),"",Field!AX16)</f>
        <v>0.43212393650065412</v>
      </c>
      <c r="AY35" s="2">
        <f ca="1">IF(OR($M$18=0,AND(Model!$M$16=1,Field!AY$4&gt;=Model!$M$13-0.000000001,Field!AY$4&lt;=Model!$M$13+Model!$M$15+0.000000001,Field!$A16&gt;=Model!$M$14-0.000000001,Field!$A16&lt;=Model!$M$14+Model!$M$15+0.000000001)),"",Field!AY16)</f>
        <v>0.43287028163171903</v>
      </c>
      <c r="AZ35" s="2">
        <f ca="1">IF(OR($M$18=0,AND(Model!$M$16=1,Field!AZ$4&gt;=Model!$M$13-0.000000001,Field!AZ$4&lt;=Model!$M$13+Model!$M$15+0.000000001,Field!$A16&gt;=Model!$M$14-0.000000001,Field!$A16&lt;=Model!$M$14+Model!$M$15+0.000000001)),"",Field!AZ16)</f>
        <v>0.43359899919184025</v>
      </c>
      <c r="BA35" s="2">
        <f ca="1">IF(OR($M$18=0,AND(Model!$M$16=1,Field!BA$4&gt;=Model!$M$13-0.000000001,Field!BA$4&lt;=Model!$M$13+Model!$M$15+0.000000001,Field!$A16&gt;=Model!$M$14-0.000000001,Field!$A16&lt;=Model!$M$14+Model!$M$15+0.000000001)),"",Field!BA16)</f>
        <v>0.43430703375564073</v>
      </c>
      <c r="BB35" s="2">
        <f ca="1">IF(OR($M$18=0,AND(Model!$M$16=1,Field!BB$4&gt;=Model!$M$13-0.000000001,Field!BB$4&lt;=Model!$M$13+Model!$M$15+0.000000001,Field!$A16&gt;=Model!$M$14-0.000000001,Field!$A16&lt;=Model!$M$14+Model!$M$15+0.000000001)),"",Field!BB16)</f>
        <v>0.43499104652339121</v>
      </c>
      <c r="BC35" s="2">
        <f ca="1">IF(OR($M$18=0,AND(Model!$M$16=1,Field!BC$4&gt;=Model!$M$13-0.000000001,Field!BC$4&lt;=Model!$M$13+Model!$M$15+0.000000001,Field!$A16&gt;=Model!$M$14-0.000000001,Field!$A16&lt;=Model!$M$14+Model!$M$15+0.000000001)),"",Field!BC16)</f>
        <v>0.43564695226269767</v>
      </c>
      <c r="BD35" s="2">
        <f ca="1">IF(OR($M$18=0,AND(Model!$M$16=1,Field!BD$4&gt;=Model!$M$13-0.000000001,Field!BD$4&lt;=Model!$M$13+Model!$M$15+0.000000001,Field!$A16&gt;=Model!$M$14-0.000000001,Field!$A16&lt;=Model!$M$14+Model!$M$15+0.000000001)),"",Field!BD16)</f>
        <v>0.43626924543875878</v>
      </c>
      <c r="BE35" s="2">
        <f ca="1">IF(OR($M$18=0,AND(Model!$M$16=1,Field!BE$4&gt;=Model!$M$13-0.000000001,Field!BE$4&lt;=Model!$M$13+Model!$M$15+0.000000001,Field!$A16&gt;=Model!$M$14-0.000000001,Field!$A16&lt;=Model!$M$14+Model!$M$15+0.000000001)),"",Field!BE16)</f>
        <v>0.43684999017731968</v>
      </c>
      <c r="BF35" s="2">
        <f ca="1">IF(OR($M$18=0,AND(Model!$M$16=1,Field!BF$4&gt;=Model!$M$13-0.000000001,Field!BF$4&lt;=Model!$M$13+Model!$M$15+0.000000001,Field!$A16&gt;=Model!$M$14-0.000000001,Field!$A16&lt;=Model!$M$14+Model!$M$15+0.000000001)),"",Field!BF16)</f>
        <v>0.43737728143682336</v>
      </c>
      <c r="BG35" s="2">
        <f ca="1">IF(OR($M$18=0,AND(Model!$M$16=1,Field!BG$4&gt;=Model!$M$13-0.000000001,Field!BG$4&lt;=Model!$M$13+Model!$M$15+0.000000001,Field!$A16&gt;=Model!$M$14-0.000000001,Field!$A16&lt;=Model!$M$14+Model!$M$15+0.000000001)),"",Field!BG16)</f>
        <v>0.43783288040427082</v>
      </c>
      <c r="BH35" s="2">
        <f ca="1">IF(OR($M$18=0,AND(Model!$M$16=1,Field!BH$4&gt;=Model!$M$13-0.000000001,Field!BH$4&lt;=Model!$M$13+Model!$M$15+0.000000001,Field!$A16&gt;=Model!$M$14-0.000000001,Field!$A16&lt;=Model!$M$14+Model!$M$15+0.000000001)),"",Field!BH16)</f>
        <v>0.43818856601979816</v>
      </c>
      <c r="BI35" s="2">
        <f ca="1">IF(OR($M$18=0,AND(Model!$M$16=1,Field!BI$4&gt;=Model!$M$13-0.000000001,Field!BI$4&lt;=Model!$M$13+Model!$M$15+0.000000001,Field!$A16&gt;=Model!$M$14-0.000000001,Field!$A16&lt;=Model!$M$14+Model!$M$15+0.000000001)),"",Field!BI16)</f>
        <v>0.43840049673281406</v>
      </c>
      <c r="BJ35" s="7">
        <f ca="1">IF(OR($M$18=0,AND(Model!$M$16=1,Field!BJ$4&gt;=Model!$M$13-0.000000001,Field!BJ$4&lt;=Model!$M$13+Model!$M$15+0.000000001,Field!$A16&gt;=Model!$M$14-0.000000001,Field!$A16&lt;=Model!$M$14+Model!$M$15+0.000000001)),"",Field!BJ16)</f>
        <v>0.43840049673281406</v>
      </c>
      <c r="BK35" s="1"/>
    </row>
    <row r="36" spans="1:63" ht="12" customHeight="1">
      <c r="A36" s="1"/>
      <c r="B36" s="6">
        <f>IF(OR($M$18=0,AND(Model!$M$16=1,Field!B$4&gt;=Model!$M$13-0.000000001,Field!B$4&lt;=Model!$M$13+Model!$M$15+0.000000001,Field!$A17&gt;=Model!$M$14-0.000000001,Field!$A17&lt;=Model!$M$14+Model!$M$15+0.000000001)),"",Field!B17)</f>
        <v>1</v>
      </c>
      <c r="C36" s="2">
        <f ca="1">IF(OR($M$18=0,AND(Model!$M$16=1,Field!C$4&gt;=Model!$M$13-0.000000001,Field!C$4&lt;=Model!$M$13+Model!$M$15+0.000000001,Field!$A17&gt;=Model!$M$14-0.000000001,Field!$A17&lt;=Model!$M$14+Model!$M$15+0.000000001)),"",Field!C17)</f>
        <v>0.99965015659518686</v>
      </c>
      <c r="D36" s="2">
        <f ca="1">IF(OR($M$18=0,AND(Model!$M$16=1,Field!D$4&gt;=Model!$M$13-0.000000001,Field!D$4&lt;=Model!$M$13+Model!$M$15+0.000000001,Field!$A17&gt;=Model!$M$14-0.000000001,Field!$A17&lt;=Model!$M$14+Model!$M$15+0.000000001)),"",Field!D17)</f>
        <v>0.99912569784097727</v>
      </c>
      <c r="E36" s="2">
        <f ca="1">IF(OR($M$18=0,AND(Model!$M$16=1,Field!E$4&gt;=Model!$M$13-0.000000001,Field!E$4&lt;=Model!$M$13+Model!$M$15+0.000000001,Field!$A17&gt;=Model!$M$14-0.000000001,Field!$A17&lt;=Model!$M$14+Model!$M$15+0.000000001)),"",Field!E17)</f>
        <v>0.99833996484611121</v>
      </c>
      <c r="F36" s="2">
        <f ca="1">IF(OR($M$18=0,AND(Model!$M$16=1,Field!F$4&gt;=Model!$M$13-0.000000001,Field!F$4&lt;=Model!$M$13+Model!$M$15+0.000000001,Field!$A17&gt;=Model!$M$14-0.000000001,Field!$A17&lt;=Model!$M$14+Model!$M$15+0.000000001)),"",Field!F17)</f>
        <v>0.99716380433157759</v>
      </c>
      <c r="G36" s="2">
        <f ca="1">IF(OR($M$18=0,AND(Model!$M$16=1,Field!G$4&gt;=Model!$M$13-0.000000001,Field!G$4&lt;=Model!$M$13+Model!$M$15+0.000000001,Field!$A17&gt;=Model!$M$14-0.000000001,Field!$A17&lt;=Model!$M$14+Model!$M$15+0.000000001)),"",Field!G17)</f>
        <v>0.99540532728883147</v>
      </c>
      <c r="H36" s="2">
        <f ca="1">IF(OR($M$18=0,AND(Model!$M$16=1,Field!H$4&gt;=Model!$M$13-0.000000001,Field!H$4&lt;=Model!$M$13+Model!$M$15+0.000000001,Field!$A17&gt;=Model!$M$14-0.000000001,Field!$A17&lt;=Model!$M$14+Model!$M$15+0.000000001)),"",Field!H17)</f>
        <v>0.99278059061927226</v>
      </c>
      <c r="I36" s="2">
        <f ca="1">IF(OR($M$18=0,AND(Model!$M$16=1,Field!I$4&gt;=Model!$M$13-0.000000001,Field!I$4&lt;=Model!$M$13+Model!$M$15+0.000000001,Field!$A17&gt;=Model!$M$14-0.000000001,Field!$A17&lt;=Model!$M$14+Model!$M$15+0.000000001)),"",Field!I17)</f>
        <v>0.98887176069299265</v>
      </c>
      <c r="J36" s="2">
        <f ca="1">IF(OR($M$18=0,AND(Model!$M$16=1,Field!J$4&gt;=Model!$M$13-0.000000001,Field!J$4&lt;=Model!$M$13+Model!$M$15+0.000000001,Field!$A17&gt;=Model!$M$14-0.000000001,Field!$A17&lt;=Model!$M$14+Model!$M$15+0.000000001)),"",Field!J17)</f>
        <v>0.98306881914003952</v>
      </c>
      <c r="K36" s="2">
        <f ca="1">IF(OR($M$18=0,AND(Model!$M$16=1,Field!K$4&gt;=Model!$M$13-0.000000001,Field!K$4&lt;=Model!$M$13+Model!$M$15+0.000000001,Field!$A17&gt;=Model!$M$14-0.000000001,Field!$A17&lt;=Model!$M$14+Model!$M$15+0.000000001)),"",Field!K17)</f>
        <v>0.97449159917992212</v>
      </c>
      <c r="L36" s="2">
        <f ca="1">IF(OR($M$18=0,AND(Model!$M$16=1,Field!L$4&gt;=Model!$M$13-0.000000001,Field!L$4&lt;=Model!$M$13+Model!$M$15+0.000000001,Field!$A17&gt;=Model!$M$14-0.000000001,Field!$A17&lt;=Model!$M$14+Model!$M$15+0.000000001)),"",Field!L17)</f>
        <v>0.9618934119370226</v>
      </c>
      <c r="M36" s="2">
        <f ca="1">IF(OR($M$18=0,AND(Model!$M$16=1,Field!M$4&gt;=Model!$M$13-0.000000001,Field!M$4&lt;=Model!$M$13+Model!$M$15+0.000000001,Field!$A17&gt;=Model!$M$14-0.000000001,Field!$A17&lt;=Model!$M$14+Model!$M$15+0.000000001)),"",Field!M17)</f>
        <v>0.9435619626386319</v>
      </c>
      <c r="N36" s="2">
        <f ca="1">IF(OR($M$18=0,AND(Model!$M$16=1,Field!N$4&gt;=Model!$M$13-0.000000001,Field!N$4&lt;=Model!$M$13+Model!$M$15+0.000000001,Field!$A17&gt;=Model!$M$14-0.000000001,Field!$A17&lt;=Model!$M$14+Model!$M$15+0.000000001)),"",Field!N17)</f>
        <v>0.91727205025463243</v>
      </c>
      <c r="O36" s="2">
        <f ca="1">IF(OR($M$18=0,AND(Model!$M$16=1,Field!O$4&gt;=Model!$M$13-0.000000001,Field!O$4&lt;=Model!$M$13+Model!$M$15+0.000000001,Field!$A17&gt;=Model!$M$14-0.000000001,Field!$A17&lt;=Model!$M$14+Model!$M$15+0.000000001)),"",Field!O17)</f>
        <v>0.88043689838535089</v>
      </c>
      <c r="P36" s="2">
        <f ca="1">IF(OR($M$18=0,AND(Model!$M$16=1,Field!P$4&gt;=Model!$M$13-0.000000001,Field!P$4&lt;=Model!$M$13+Model!$M$15+0.000000001,Field!$A17&gt;=Model!$M$14-0.000000001,Field!$A17&lt;=Model!$M$14+Model!$M$15+0.000000001)),"",Field!P17)</f>
        <v>0.83079161475342267</v>
      </c>
      <c r="Q36" s="2">
        <f ca="1">IF(OR($M$18=0,AND(Model!$M$16=1,Field!Q$4&gt;=Model!$M$13-0.000000001,Field!Q$4&lt;=Model!$M$13+Model!$M$15+0.000000001,Field!$A17&gt;=Model!$M$14-0.000000001,Field!$A17&lt;=Model!$M$14+Model!$M$15+0.000000001)),"",Field!Q17)</f>
        <v>0.76818721141926971</v>
      </c>
      <c r="R36" s="2">
        <f ca="1">IF(OR($M$18=0,AND(Model!$M$16=1,Field!R$4&gt;=Model!$M$13-0.000000001,Field!R$4&lt;=Model!$M$13+Model!$M$15+0.000000001,Field!$A17&gt;=Model!$M$14-0.000000001,Field!$A17&lt;=Model!$M$14+Model!$M$15+0.000000001)),"",Field!R17)</f>
        <v>0.69778715869642993</v>
      </c>
      <c r="S36" s="2">
        <f ca="1">IF(OR($M$18=0,AND(Model!$M$16=1,Field!S$4&gt;=Model!$M$13-0.000000001,Field!S$4&lt;=Model!$M$13+Model!$M$15+0.000000001,Field!$A17&gt;=Model!$M$14-0.000000001,Field!$A17&lt;=Model!$M$14+Model!$M$15+0.000000001)),"",Field!S17)</f>
        <v>0.63149602912571334</v>
      </c>
      <c r="T36" s="2">
        <f ca="1">IF(OR($M$18=0,AND(Model!$M$16=1,Field!T$4&gt;=Model!$M$13-0.000000001,Field!T$4&lt;=Model!$M$13+Model!$M$15+0.000000001,Field!$A17&gt;=Model!$M$14-0.000000001,Field!$A17&lt;=Model!$M$14+Model!$M$15+0.000000001)),"",Field!T17)</f>
        <v>0.57414742737906521</v>
      </c>
      <c r="U36" s="2">
        <f ca="1">IF(OR($M$18=0,AND(Model!$M$16=1,Field!U$4&gt;=Model!$M$13-0.000000001,Field!U$4&lt;=Model!$M$13+Model!$M$15+0.000000001,Field!$A17&gt;=Model!$M$14-0.000000001,Field!$A17&lt;=Model!$M$14+Model!$M$15+0.000000001)),"",Field!U17)</f>
        <v>0.52619603502882883</v>
      </c>
      <c r="V36" s="2">
        <f ca="1">IF(OR($M$18=0,AND(Model!$M$16=1,Field!V$4&gt;=Model!$M$13-0.000000001,Field!V$4&lt;=Model!$M$13+Model!$M$15+0.000000001,Field!$A17&gt;=Model!$M$14-0.000000001,Field!$A17&lt;=Model!$M$14+Model!$M$15+0.000000001)),"",Field!V17)</f>
        <v>0.48646721448349867</v>
      </c>
      <c r="W36" s="2">
        <f ca="1">IF(OR($M$18=0,AND(Model!$M$16=1,Field!W$4&gt;=Model!$M$13-0.000000001,Field!W$4&lt;=Model!$M$13+Model!$M$15+0.000000001,Field!$A17&gt;=Model!$M$14-0.000000001,Field!$A17&lt;=Model!$M$14+Model!$M$15+0.000000001)),"",Field!W17)</f>
        <v>0.4534896566901826</v>
      </c>
      <c r="X36" s="2">
        <f ca="1">IF(OR($M$18=0,AND(Model!$M$16=1,Field!X$4&gt;=Model!$M$13-0.000000001,Field!X$4&lt;=Model!$M$13+Model!$M$15+0.000000001,Field!$A17&gt;=Model!$M$14-0.000000001,Field!$A17&lt;=Model!$M$14+Model!$M$15+0.000000001)),"",Field!X17)</f>
        <v>0.42599517739333492</v>
      </c>
      <c r="Y36" s="2">
        <f ca="1">IF(OR($M$18=0,AND(Model!$M$16=1,Field!Y$4&gt;=Model!$M$13-0.000000001,Field!Y$4&lt;=Model!$M$13+Model!$M$15+0.000000001,Field!$A17&gt;=Model!$M$14-0.000000001,Field!$A17&lt;=Model!$M$14+Model!$M$15+0.000000001)),"",Field!Y17)</f>
        <v>0.40307442732058002</v>
      </c>
      <c r="Z36" s="2">
        <f ca="1">IF(OR($M$18=0,AND(Model!$M$16=1,Field!Z$4&gt;=Model!$M$13-0.000000001,Field!Z$4&lt;=Model!$M$13+Model!$M$15+0.000000001,Field!$A17&gt;=Model!$M$14-0.000000001,Field!$A17&lt;=Model!$M$14+Model!$M$15+0.000000001)),"",Field!Z17)</f>
        <v>0.38423320310813541</v>
      </c>
      <c r="AA36" s="2">
        <f ca="1">IF(OR($M$18=0,AND(Model!$M$16=1,Field!AA$4&gt;=Model!$M$13-0.000000001,Field!AA$4&lt;=Model!$M$13+Model!$M$15+0.000000001,Field!$A17&gt;=Model!$M$14-0.000000001,Field!$A17&lt;=Model!$M$14+Model!$M$15+0.000000001)),"",Field!AA17)</f>
        <v>0.36943942032678517</v>
      </c>
      <c r="AB36" s="2">
        <f ca="1">IF(OR($M$18=0,AND(Model!$M$16=1,Field!AB$4&gt;=Model!$M$13-0.000000001,Field!AB$4&lt;=Model!$M$13+Model!$M$15+0.000000001,Field!$A17&gt;=Model!$M$14-0.000000001,Field!$A17&lt;=Model!$M$14+Model!$M$15+0.000000001)),"",Field!AB17)</f>
        <v>0.35910417940767358</v>
      </c>
      <c r="AC36" s="2">
        <f ca="1">IF(OR($M$18=0,AND(Model!$M$16=1,Field!AC$4&gt;=Model!$M$13-0.000000001,Field!AC$4&lt;=Model!$M$13+Model!$M$15+0.000000001,Field!$A17&gt;=Model!$M$14-0.000000001,Field!$A17&lt;=Model!$M$14+Model!$M$15+0.000000001)),"",Field!AC17)</f>
        <v>0.35363544680647951</v>
      </c>
      <c r="AD36" s="2">
        <f ca="1">IF(OR($M$18=0,AND(Model!$M$16=1,Field!AD$4&gt;=Model!$M$13-0.000000001,Field!AD$4&lt;=Model!$M$13+Model!$M$15+0.000000001,Field!$A17&gt;=Model!$M$14-0.000000001,Field!$A17&lt;=Model!$M$14+Model!$M$15+0.000000001)),"",Field!AD17)</f>
        <v>0.35188453922458884</v>
      </c>
      <c r="AE36" s="2">
        <f ca="1">IF(OR($M$18=0,AND(Model!$M$16=1,Field!AE$4&gt;=Model!$M$13-0.000000001,Field!AE$4&lt;=Model!$M$13+Model!$M$15+0.000000001,Field!$A17&gt;=Model!$M$14-0.000000001,Field!$A17&lt;=Model!$M$14+Model!$M$15+0.000000001)),"",Field!AE17)</f>
        <v>0.35250960735120784</v>
      </c>
      <c r="AF36" s="2">
        <f ca="1">IF(OR($M$18=0,AND(Model!$M$16=1,Field!AF$4&gt;=Model!$M$13-0.000000001,Field!AF$4&lt;=Model!$M$13+Model!$M$15+0.000000001,Field!$A17&gt;=Model!$M$14-0.000000001,Field!$A17&lt;=Model!$M$14+Model!$M$15+0.000000001)),"",Field!AF17)</f>
        <v>0.35450533190816846</v>
      </c>
      <c r="AG36" s="2">
        <f ca="1">IF(OR($M$18=0,AND(Model!$M$16=1,Field!AG$4&gt;=Model!$M$13-0.000000001,Field!AG$4&lt;=Model!$M$13+Model!$M$15+0.000000001,Field!$A17&gt;=Model!$M$14-0.000000001,Field!$A17&lt;=Model!$M$14+Model!$M$15+0.000000001)),"",Field!AG17)</f>
        <v>0.35723280917770966</v>
      </c>
      <c r="AH36" s="2">
        <f ca="1">IF(OR($M$18=0,AND(Model!$M$16=1,Field!AH$4&gt;=Model!$M$13-0.000000001,Field!AH$4&lt;=Model!$M$13+Model!$M$15+0.000000001,Field!$A17&gt;=Model!$M$14-0.000000001,Field!$A17&lt;=Model!$M$14+Model!$M$15+0.000000001)),"",Field!AH17)</f>
        <v>0.36031693494451877</v>
      </c>
      <c r="AI36" s="2">
        <f ca="1">IF(OR($M$18=0,AND(Model!$M$16=1,Field!AI$4&gt;=Model!$M$13-0.000000001,Field!AI$4&lt;=Model!$M$13+Model!$M$15+0.000000001,Field!$A17&gt;=Model!$M$14-0.000000001,Field!$A17&lt;=Model!$M$14+Model!$M$15+0.000000001)),"",Field!AI17)</f>
        <v>0.36354680416494328</v>
      </c>
      <c r="AJ36" s="2">
        <f ca="1">IF(OR($M$18=0,AND(Model!$M$16=1,Field!AJ$4&gt;=Model!$M$13-0.000000001,Field!AJ$4&lt;=Model!$M$13+Model!$M$15+0.000000001,Field!$A17&gt;=Model!$M$14-0.000000001,Field!$A17&lt;=Model!$M$14+Model!$M$15+0.000000001)),"",Field!AJ17)</f>
        <v>0.36680702965093182</v>
      </c>
      <c r="AK36" s="2">
        <f ca="1">IF(OR($M$18=0,AND(Model!$M$16=1,Field!AK$4&gt;=Model!$M$13-0.000000001,Field!AK$4&lt;=Model!$M$13+Model!$M$15+0.000000001,Field!$A17&gt;=Model!$M$14-0.000000001,Field!$A17&lt;=Model!$M$14+Model!$M$15+0.000000001)),"",Field!AK17)</f>
        <v>0.3700358668118906</v>
      </c>
      <c r="AL36" s="2">
        <f ca="1">IF(OR($M$18=0,AND(Model!$M$16=1,Field!AL$4&gt;=Model!$M$13-0.000000001,Field!AL$4&lt;=Model!$M$13+Model!$M$15+0.000000001,Field!$A17&gt;=Model!$M$14-0.000000001,Field!$A17&lt;=Model!$M$14+Model!$M$15+0.000000001)),"",Field!AL17)</f>
        <v>0.37320108116258099</v>
      </c>
      <c r="AM36" s="2">
        <f ca="1">IF(OR($M$18=0,AND(Model!$M$16=1,Field!AM$4&gt;=Model!$M$13-0.000000001,Field!AM$4&lt;=Model!$M$13+Model!$M$15+0.000000001,Field!$A17&gt;=Model!$M$14-0.000000001,Field!$A17&lt;=Model!$M$14+Model!$M$15+0.000000001)),"",Field!AM17)</f>
        <v>0.37628642936623813</v>
      </c>
      <c r="AN36" s="2">
        <f ca="1">IF(OR($M$18=0,AND(Model!$M$16=1,Field!AN$4&gt;=Model!$M$13-0.000000001,Field!AN$4&lt;=Model!$M$13+Model!$M$15+0.000000001,Field!$A17&gt;=Model!$M$14-0.000000001,Field!$A17&lt;=Model!$M$14+Model!$M$15+0.000000001)),"",Field!AN17)</f>
        <v>0.37928420691110687</v>
      </c>
      <c r="AO36" s="2">
        <f ca="1">IF(OR($M$18=0,AND(Model!$M$16=1,Field!AO$4&gt;=Model!$M$13-0.000000001,Field!AO$4&lt;=Model!$M$13+Model!$M$15+0.000000001,Field!$A17&gt;=Model!$M$14-0.000000001,Field!$A17&lt;=Model!$M$14+Model!$M$15+0.000000001)),"",Field!AO17)</f>
        <v>0.38219118968657739</v>
      </c>
      <c r="AP36" s="2">
        <f ca="1">IF(OR($M$18=0,AND(Model!$M$16=1,Field!AP$4&gt;=Model!$M$13-0.000000001,Field!AP$4&lt;=Model!$M$13+Model!$M$15+0.000000001,Field!$A17&gt;=Model!$M$14-0.000000001,Field!$A17&lt;=Model!$M$14+Model!$M$15+0.000000001)),"",Field!AP17)</f>
        <v>0.38500645313887077</v>
      </c>
      <c r="AQ36" s="2">
        <f ca="1">IF(OR($M$18=0,AND(Model!$M$16=1,Field!AQ$4&gt;=Model!$M$13-0.000000001,Field!AQ$4&lt;=Model!$M$13+Model!$M$15+0.000000001,Field!$A17&gt;=Model!$M$14-0.000000001,Field!$A17&lt;=Model!$M$14+Model!$M$15+0.000000001)),"",Field!AQ17)</f>
        <v>0.38773022131718377</v>
      </c>
      <c r="AR36" s="2">
        <f ca="1">IF(OR($M$18=0,AND(Model!$M$16=1,Field!AR$4&gt;=Model!$M$13-0.000000001,Field!AR$4&lt;=Model!$M$13+Model!$M$15+0.000000001,Field!$A17&gt;=Model!$M$14-0.000000001,Field!$A17&lt;=Model!$M$14+Model!$M$15+0.000000001)),"",Field!AR17)</f>
        <v>0.39036327430032652</v>
      </c>
      <c r="AS36" s="2">
        <f ca="1">IF(OR($M$18=0,AND(Model!$M$16=1,Field!AS$4&gt;=Model!$M$13-0.000000001,Field!AS$4&lt;=Model!$M$13+Model!$M$15+0.000000001,Field!$A17&gt;=Model!$M$14-0.000000001,Field!$A17&lt;=Model!$M$14+Model!$M$15+0.000000001)),"",Field!AS17)</f>
        <v>0.39290665195234431</v>
      </c>
      <c r="AT36" s="2">
        <f ca="1">IF(OR($M$18=0,AND(Model!$M$16=1,Field!AT$4&gt;=Model!$M$13-0.000000001,Field!AT$4&lt;=Model!$M$13+Model!$M$15+0.000000001,Field!$A17&gt;=Model!$M$14-0.000000001,Field!$A17&lt;=Model!$M$14+Model!$M$15+0.000000001)),"",Field!AT17)</f>
        <v>0.39536150809833731</v>
      </c>
      <c r="AU36" s="2">
        <f ca="1">IF(OR($M$18=0,AND(Model!$M$16=1,Field!AU$4&gt;=Model!$M$13-0.000000001,Field!AU$4&lt;=Model!$M$13+Model!$M$15+0.000000001,Field!$A17&gt;=Model!$M$14-0.000000001,Field!$A17&lt;=Model!$M$14+Model!$M$15+0.000000001)),"",Field!AU17)</f>
        <v>0.39772903317632652</v>
      </c>
      <c r="AV36" s="2">
        <f ca="1">IF(OR($M$18=0,AND(Model!$M$16=1,Field!AV$4&gt;=Model!$M$13-0.000000001,Field!AV$4&lt;=Model!$M$13+Model!$M$15+0.000000001,Field!$A17&gt;=Model!$M$14-0.000000001,Field!$A17&lt;=Model!$M$14+Model!$M$15+0.000000001)),"",Field!AV17)</f>
        <v>0.40001039784605463</v>
      </c>
      <c r="AW36" s="2">
        <f ca="1">IF(OR($M$18=0,AND(Model!$M$16=1,Field!AW$4&gt;=Model!$M$13-0.000000001,Field!AW$4&lt;=Model!$M$13+Model!$M$15+0.000000001,Field!$A17&gt;=Model!$M$14-0.000000001,Field!$A17&lt;=Model!$M$14+Model!$M$15+0.000000001)),"",Field!AW17)</f>
        <v>0.4022066872034869</v>
      </c>
      <c r="AX36" s="2">
        <f ca="1">IF(OR($M$18=0,AND(Model!$M$16=1,Field!AX$4&gt;=Model!$M$13-0.000000001,Field!AX$4&lt;=Model!$M$13+Model!$M$15+0.000000001,Field!$A17&gt;=Model!$M$14-0.000000001,Field!$A17&lt;=Model!$M$14+Model!$M$15+0.000000001)),"",Field!AX17)</f>
        <v>0.40431880159816924</v>
      </c>
      <c r="AY36" s="2">
        <f ca="1">IF(OR($M$18=0,AND(Model!$M$16=1,Field!AY$4&gt;=Model!$M$13-0.000000001,Field!AY$4&lt;=Model!$M$13+Model!$M$15+0.000000001,Field!$A17&gt;=Model!$M$14-0.000000001,Field!$A17&lt;=Model!$M$14+Model!$M$15+0.000000001)),"",Field!AY17)</f>
        <v>0.40634729856301421</v>
      </c>
      <c r="AZ36" s="2">
        <f ca="1">IF(OR($M$18=0,AND(Model!$M$16=1,Field!AZ$4&gt;=Model!$M$13-0.000000001,Field!AZ$4&lt;=Model!$M$13+Model!$M$15+0.000000001,Field!$A17&gt;=Model!$M$14-0.000000001,Field!$A17&lt;=Model!$M$14+Model!$M$15+0.000000001)),"",Field!AZ17)</f>
        <v>0.40829214174696071</v>
      </c>
      <c r="BA36" s="2">
        <f ca="1">IF(OR($M$18=0,AND(Model!$M$16=1,Field!BA$4&gt;=Model!$M$13-0.000000001,Field!BA$4&lt;=Model!$M$13+Model!$M$15+0.000000001,Field!$A17&gt;=Model!$M$14-0.000000001,Field!$A17&lt;=Model!$M$14+Model!$M$15+0.000000001)),"",Field!BA17)</f>
        <v>0.41015230585784329</v>
      </c>
      <c r="BB36" s="2">
        <f ca="1">IF(OR($M$18=0,AND(Model!$M$16=1,Field!BB$4&gt;=Model!$M$13-0.000000001,Field!BB$4&lt;=Model!$M$13+Model!$M$15+0.000000001,Field!$A17&gt;=Model!$M$14-0.000000001,Field!$A17&lt;=Model!$M$14+Model!$M$15+0.000000001)),"",Field!BB17)</f>
        <v>0.41192515843642813</v>
      </c>
      <c r="BC36" s="2">
        <f ca="1">IF(OR($M$18=0,AND(Model!$M$16=1,Field!BC$4&gt;=Model!$M$13-0.000000001,Field!BC$4&lt;=Model!$M$13+Model!$M$15+0.000000001,Field!$A17&gt;=Model!$M$14-0.000000001,Field!$A17&lt;=Model!$M$14+Model!$M$15+0.000000001)),"",Field!BC17)</f>
        <v>0.41360549431907023</v>
      </c>
      <c r="BD36" s="2">
        <f ca="1">IF(OR($M$18=0,AND(Model!$M$16=1,Field!BD$4&gt;=Model!$M$13-0.000000001,Field!BD$4&lt;=Model!$M$13+Model!$M$15+0.000000001,Field!$A17&gt;=Model!$M$14-0.000000001,Field!$A17&lt;=Model!$M$14+Model!$M$15+0.000000001)),"",Field!BD17)</f>
        <v>0.41518402794144227</v>
      </c>
      <c r="BE36" s="2">
        <f ca="1">IF(OR($M$18=0,AND(Model!$M$16=1,Field!BE$4&gt;=Model!$M$13-0.000000001,Field!BE$4&lt;=Model!$M$13+Model!$M$15+0.000000001,Field!$A17&gt;=Model!$M$14-0.000000001,Field!$A17&lt;=Model!$M$14+Model!$M$15+0.000000001)),"",Field!BE17)</f>
        <v>0.41664503795757651</v>
      </c>
      <c r="BF36" s="2">
        <f ca="1">IF(OR($M$18=0,AND(Model!$M$16=1,Field!BF$4&gt;=Model!$M$13-0.000000001,Field!BF$4&lt;=Model!$M$13+Model!$M$15+0.000000001,Field!$A17&gt;=Model!$M$14-0.000000001,Field!$A17&lt;=Model!$M$14+Model!$M$15+0.000000001)),"",Field!BF17)</f>
        <v>0.41796268565698852</v>
      </c>
      <c r="BG36" s="2">
        <f ca="1">IF(OR($M$18=0,AND(Model!$M$16=1,Field!BG$4&gt;=Model!$M$13-0.000000001,Field!BG$4&lt;=Model!$M$13+Model!$M$15+0.000000001,Field!$A17&gt;=Model!$M$14-0.000000001,Field!$A17&lt;=Model!$M$14+Model!$M$15+0.000000001)),"",Field!BG17)</f>
        <v>0.4190952584470492</v>
      </c>
      <c r="BH36" s="2">
        <f ca="1">IF(OR($M$18=0,AND(Model!$M$16=1,Field!BH$4&gt;=Model!$M$13-0.000000001,Field!BH$4&lt;=Model!$M$13+Model!$M$15+0.000000001,Field!$A17&gt;=Model!$M$14-0.000000001,Field!$A17&lt;=Model!$M$14+Model!$M$15+0.000000001)),"",Field!BH17)</f>
        <v>0.41997616778663183</v>
      </c>
      <c r="BI36" s="2">
        <f ca="1">IF(OR($M$18=0,AND(Model!$M$16=1,Field!BI$4&gt;=Model!$M$13-0.000000001,Field!BI$4&lt;=Model!$M$13+Model!$M$15+0.000000001,Field!$A17&gt;=Model!$M$14-0.000000001,Field!$A17&lt;=Model!$M$14+Model!$M$15+0.000000001)),"",Field!BI17)</f>
        <v>0.42049987261839938</v>
      </c>
      <c r="BJ36" s="7">
        <f ca="1">IF(OR($M$18=0,AND(Model!$M$16=1,Field!BJ$4&gt;=Model!$M$13-0.000000001,Field!BJ$4&lt;=Model!$M$13+Model!$M$15+0.000000001,Field!$A17&gt;=Model!$M$14-0.000000001,Field!$A17&lt;=Model!$M$14+Model!$M$15+0.000000001)),"",Field!BJ17)</f>
        <v>0.42049987261839938</v>
      </c>
      <c r="BK36" s="1"/>
    </row>
    <row r="37" spans="1:63" ht="12" customHeight="1">
      <c r="A37" s="1"/>
      <c r="B37" s="6">
        <f>IF(OR($M$18=0,AND(Model!$M$16=1,Field!B$4&gt;=Model!$M$13-0.000000001,Field!B$4&lt;=Model!$M$13+Model!$M$15+0.000000001,Field!$A18&gt;=Model!$M$14-0.000000001,Field!$A18&lt;=Model!$M$14+Model!$M$15+0.000000001)),"",Field!B18)</f>
        <v>1</v>
      </c>
      <c r="C37" s="2">
        <f ca="1">IF(OR($M$18=0,AND(Model!$M$16=1,Field!C$4&gt;=Model!$M$13-0.000000001,Field!C$4&lt;=Model!$M$13+Model!$M$15+0.000000001,Field!$A18&gt;=Model!$M$14-0.000000001,Field!$A18&lt;=Model!$M$14+Model!$M$15+0.000000001)),"",Field!C18)</f>
        <v>0.99960948528961202</v>
      </c>
      <c r="D37" s="2">
        <f ca="1">IF(OR($M$18=0,AND(Model!$M$16=1,Field!D$4&gt;=Model!$M$13-0.000000001,Field!D$4&lt;=Model!$M$13+Model!$M$15+0.000000001,Field!$A18&gt;=Model!$M$14-0.000000001,Field!$A18&lt;=Model!$M$14+Model!$M$15+0.000000001)),"",Field!D18)</f>
        <v>0.999022514372637</v>
      </c>
      <c r="E37" s="2">
        <f ca="1">IF(OR($M$18=0,AND(Model!$M$16=1,Field!E$4&gt;=Model!$M$13-0.000000001,Field!E$4&lt;=Model!$M$13+Model!$M$15+0.000000001,Field!$A18&gt;=Model!$M$14-0.000000001,Field!$A18&lt;=Model!$M$14+Model!$M$15+0.000000001)),"",Field!E18)</f>
        <v>0.99813914105432566</v>
      </c>
      <c r="F37" s="2">
        <f ca="1">IF(OR($M$18=0,AND(Model!$M$16=1,Field!F$4&gt;=Model!$M$13-0.000000001,Field!F$4&lt;=Model!$M$13+Model!$M$15+0.000000001,Field!$A18&gt;=Model!$M$14-0.000000001,Field!$A18&lt;=Model!$M$14+Model!$M$15+0.000000001)),"",Field!F18)</f>
        <v>0.99680880568791408</v>
      </c>
      <c r="G37" s="2">
        <f ca="1">IF(OR($M$18=0,AND(Model!$M$16=1,Field!G$4&gt;=Model!$M$13-0.000000001,Field!G$4&lt;=Model!$M$13+Model!$M$15+0.000000001,Field!$A18&gt;=Model!$M$14-0.000000001,Field!$A18&lt;=Model!$M$14+Model!$M$15+0.000000001)),"",Field!G18)</f>
        <v>0.99480496842591026</v>
      </c>
      <c r="H37" s="2">
        <f ca="1">IF(OR($M$18=0,AND(Model!$M$16=1,Field!H$4&gt;=Model!$M$13-0.000000001,Field!H$4&lt;=Model!$M$13+Model!$M$15+0.000000001,Field!$A18&gt;=Model!$M$14-0.000000001,Field!$A18&lt;=Model!$M$14+Model!$M$15+0.000000001)),"",Field!H18)</f>
        <v>0.9917872850454208</v>
      </c>
      <c r="I37" s="2">
        <f ca="1">IF(OR($M$18=0,AND(Model!$M$16=1,Field!I$4&gt;=Model!$M$13-0.000000001,Field!I$4&lt;=Model!$M$13+Model!$M$15+0.000000001,Field!$A18&gt;=Model!$M$14-0.000000001,Field!$A18&lt;=Model!$M$14+Model!$M$15+0.000000001)),"",Field!I18)</f>
        <v>0.98724551107221337</v>
      </c>
      <c r="J37" s="2">
        <f ca="1">IF(OR($M$18=0,AND(Model!$M$16=1,Field!J$4&gt;=Model!$M$13-0.000000001,Field!J$4&lt;=Model!$M$13+Model!$M$15+0.000000001,Field!$A18&gt;=Model!$M$14-0.000000001,Field!$A18&lt;=Model!$M$14+Model!$M$15+0.000000001)),"",Field!J18)</f>
        <v>0.98041703761611521</v>
      </c>
      <c r="K37" s="2">
        <f ca="1">IF(OR($M$18=0,AND(Model!$M$16=1,Field!K$4&gt;=Model!$M$13-0.000000001,Field!K$4&lt;=Model!$M$13+Model!$M$15+0.000000001,Field!$A18&gt;=Model!$M$14-0.000000001,Field!$A18&lt;=Model!$M$14+Model!$M$15+0.000000001)),"",Field!K18)</f>
        <v>0.97016754015287476</v>
      </c>
      <c r="L37" s="2">
        <f ca="1">IF(OR($M$18=0,AND(Model!$M$16=1,Field!L$4&gt;=Model!$M$13-0.000000001,Field!L$4&lt;=Model!$M$13+Model!$M$15+0.000000001,Field!$A18&gt;=Model!$M$14-0.000000001,Field!$A18&lt;=Model!$M$14+Model!$M$15+0.000000001)),"",Field!L18)</f>
        <v>0.9548233878782576</v>
      </c>
      <c r="M37" s="2">
        <f ca="1">IF(OR($M$18=0,AND(Model!$M$16=1,Field!M$4&gt;=Model!$M$13-0.000000001,Field!M$4&lt;=Model!$M$13+Model!$M$15+0.000000001,Field!$A18&gt;=Model!$M$14-0.000000001,Field!$A18&lt;=Model!$M$14+Model!$M$15+0.000000001)),"",Field!M18)</f>
        <v>0.93195137063166367</v>
      </c>
      <c r="N37" s="2">
        <f ca="1">IF(OR($M$18=0,AND(Model!$M$16=1,Field!N$4&gt;=Model!$M$13-0.000000001,Field!N$4&lt;=Model!$M$13+Model!$M$15+0.000000001,Field!$A18&gt;=Model!$M$14-0.000000001,Field!$A18&lt;=Model!$M$14+Model!$M$15+0.000000001)),"",Field!N18)</f>
        <v>0.89811615391297694</v>
      </c>
      <c r="O37" s="2">
        <f ca="1">IF(OR($M$18=0,AND(Model!$M$16=1,Field!O$4&gt;=Model!$M$13-0.000000001,Field!O$4&lt;=Model!$M$13+Model!$M$15+0.000000001,Field!$A18&gt;=Model!$M$14-0.000000001,Field!$A18&lt;=Model!$M$14+Model!$M$15+0.000000001)),"",Field!O18)</f>
        <v>0.84877208274565685</v>
      </c>
      <c r="P37" s="2">
        <f ca="1">IF(OR($M$18=0,AND(Model!$M$16=1,Field!P$4&gt;=Model!$M$13-0.000000001,Field!P$4&lt;=Model!$M$13+Model!$M$15+0.000000001,Field!$A18&gt;=Model!$M$14-0.000000001,Field!$A18&lt;=Model!$M$14+Model!$M$15+0.000000001)),"",Field!P18)</f>
        <v>0.77884927399904047</v>
      </c>
      <c r="Q37" s="2">
        <f ca="1">IF(OR($M$18=0,AND(Model!$M$16=1,Field!Q$4&gt;=Model!$M$13-0.000000001,Field!Q$4&lt;=Model!$M$13+Model!$M$15+0.000000001,Field!$A18&gt;=Model!$M$14-0.000000001,Field!$A18&lt;=Model!$M$14+Model!$M$15+0.000000001)),"",Field!Q18)</f>
        <v>0.6857217322839998</v>
      </c>
      <c r="R37" s="2">
        <f ca="1">IF(OR($M$18=0,AND(Model!$M$16=1,Field!R$4&gt;=Model!$M$13-0.000000001,Field!R$4&lt;=Model!$M$13+Model!$M$15+0.000000001,Field!$A18&gt;=Model!$M$14-0.000000001,Field!$A18&lt;=Model!$M$14+Model!$M$15+0.000000001)),"",Field!R18)</f>
        <v>0.57841180044988183</v>
      </c>
      <c r="S37" s="2">
        <f ca="1">IF(OR($M$18=0,AND(Model!$M$16=1,Field!S$4&gt;=Model!$M$13-0.000000001,Field!S$4&lt;=Model!$M$13+Model!$M$15+0.000000001,Field!$A18&gt;=Model!$M$14-0.000000001,Field!$A18&lt;=Model!$M$14+Model!$M$15+0.000000001)),"",Field!S18)</f>
        <v>0.4931646836630898</v>
      </c>
      <c r="T37" s="2">
        <f ca="1">IF(OR($M$18=0,AND(Model!$M$16=1,Field!T$4&gt;=Model!$M$13-0.000000001,Field!T$4&lt;=Model!$M$13+Model!$M$15+0.000000001,Field!$A18&gt;=Model!$M$14-0.000000001,Field!$A18&lt;=Model!$M$14+Model!$M$15+0.000000001)),"",Field!T18)</f>
        <v>0.42991748017341003</v>
      </c>
      <c r="U37" s="2">
        <f ca="1">IF(OR($M$18=0,AND(Model!$M$16=1,Field!U$4&gt;=Model!$M$13-0.000000001,Field!U$4&lt;=Model!$M$13+Model!$M$15+0.000000001,Field!$A18&gt;=Model!$M$14-0.000000001,Field!$A18&lt;=Model!$M$14+Model!$M$15+0.000000001)),"",Field!U18)</f>
        <v>0.38293248413334852</v>
      </c>
      <c r="V37" s="2">
        <f ca="1">IF(OR($M$18=0,AND(Model!$M$16=1,Field!V$4&gt;=Model!$M$13-0.000000001,Field!V$4&lt;=Model!$M$13+Model!$M$15+0.000000001,Field!$A18&gt;=Model!$M$14-0.000000001,Field!$A18&lt;=Model!$M$14+Model!$M$15+0.000000001)),"",Field!V18)</f>
        <v>0.34724844626963597</v>
      </c>
      <c r="W37" s="2">
        <f ca="1">IF(OR($M$18=0,AND(Model!$M$16=1,Field!W$4&gt;=Model!$M$13-0.000000001,Field!W$4&lt;=Model!$M$13+Model!$M$15+0.000000001,Field!$A18&gt;=Model!$M$14-0.000000001,Field!$A18&lt;=Model!$M$14+Model!$M$15+0.000000001)),"",Field!W18)</f>
        <v>0.31944749063643707</v>
      </c>
      <c r="X37" s="2">
        <f ca="1">IF(OR($M$18=0,AND(Model!$M$16=1,Field!X$4&gt;=Model!$M$13-0.000000001,Field!X$4&lt;=Model!$M$13+Model!$M$15+0.000000001,Field!$A18&gt;=Model!$M$14-0.000000001,Field!$A18&lt;=Model!$M$14+Model!$M$15+0.000000001)),"",Field!X18)</f>
        <v>0.29734244758088357</v>
      </c>
      <c r="Y37" s="2">
        <f ca="1">IF(OR($M$18=0,AND(Model!$M$16=1,Field!Y$4&gt;=Model!$M$13-0.000000001,Field!Y$4&lt;=Model!$M$13+Model!$M$15+0.000000001,Field!$A18&gt;=Model!$M$14-0.000000001,Field!$A18&lt;=Model!$M$14+Model!$M$15+0.000000001)),"",Field!Y18)</f>
        <v>0.2796387528945195</v>
      </c>
      <c r="Z37" s="2">
        <f ca="1">IF(OR($M$18=0,AND(Model!$M$16=1,Field!Z$4&gt;=Model!$M$13-0.000000001,Field!Z$4&lt;=Model!$M$13+Model!$M$15+0.000000001,Field!$A18&gt;=Model!$M$14-0.000000001,Field!$A18&lt;=Model!$M$14+Model!$M$15+0.000000001)),"",Field!Z18)</f>
        <v>0.26578082277538884</v>
      </c>
      <c r="AA37" s="2">
        <f ca="1">IF(OR($M$18=0,AND(Model!$M$16=1,Field!AA$4&gt;=Model!$M$13-0.000000001,Field!AA$4&lt;=Model!$M$13+Model!$M$15+0.000000001,Field!$A18&gt;=Model!$M$14-0.000000001,Field!$A18&lt;=Model!$M$14+Model!$M$15+0.000000001)),"",Field!AA18)</f>
        <v>0.25604029522985933</v>
      </c>
      <c r="AB37" s="2">
        <f ca="1">IF(OR($M$18=0,AND(Model!$M$16=1,Field!AB$4&gt;=Model!$M$13-0.000000001,Field!AB$4&lt;=Model!$M$13+Model!$M$15+0.000000001,Field!$A18&gt;=Model!$M$14-0.000000001,Field!$A18&lt;=Model!$M$14+Model!$M$15+0.000000001)),"",Field!AB18)</f>
        <v>0.25184036001431287</v>
      </c>
      <c r="AC37" s="2">
        <f ca="1">IF(OR($M$18=0,AND(Model!$M$16=1,Field!AC$4&gt;=Model!$M$13-0.000000001,Field!AC$4&lt;=Model!$M$13+Model!$M$15+0.000000001,Field!$A18&gt;=Model!$M$14-0.000000001,Field!$A18&lt;=Model!$M$14+Model!$M$15+0.000000001)),"",Field!AC18)</f>
        <v>0.25554399212018597</v>
      </c>
      <c r="AD37" s="2">
        <f ca="1">IF(OR($M$18=0,AND(Model!$M$16=1,Field!AD$4&gt;=Model!$M$13-0.000000001,Field!AD$4&lt;=Model!$M$13+Model!$M$15+0.000000001,Field!$A18&gt;=Model!$M$14-0.000000001,Field!$A18&lt;=Model!$M$14+Model!$M$15+0.000000001)),"",Field!AD18)</f>
        <v>0.26315928315956716</v>
      </c>
      <c r="AE37" s="2">
        <f ca="1">IF(OR($M$18=0,AND(Model!$M$16=1,Field!AE$4&gt;=Model!$M$13-0.000000001,Field!AE$4&lt;=Model!$M$13+Model!$M$15+0.000000001,Field!$A18&gt;=Model!$M$14-0.000000001,Field!$A18&lt;=Model!$M$14+Model!$M$15+0.000000001)),"",Field!AE18)</f>
        <v>0.27204248821272753</v>
      </c>
      <c r="AF37" s="2">
        <f ca="1">IF(OR($M$18=0,AND(Model!$M$16=1,Field!AF$4&gt;=Model!$M$13-0.000000001,Field!AF$4&lt;=Model!$M$13+Model!$M$15+0.000000001,Field!$A18&gt;=Model!$M$14-0.000000001,Field!$A18&lt;=Model!$M$14+Model!$M$15+0.000000001)),"",Field!AF18)</f>
        <v>0.28096906114106746</v>
      </c>
      <c r="AG37" s="2">
        <f ca="1">IF(OR($M$18=0,AND(Model!$M$16=1,Field!AG$4&gt;=Model!$M$13-0.000000001,Field!AG$4&lt;=Model!$M$13+Model!$M$15+0.000000001,Field!$A18&gt;=Model!$M$14-0.000000001,Field!$A18&lt;=Model!$M$14+Model!$M$15+0.000000001)),"",Field!AG18)</f>
        <v>0.28947251252229989</v>
      </c>
      <c r="AH37" s="2">
        <f ca="1">IF(OR($M$18=0,AND(Model!$M$16=1,Field!AH$4&gt;=Model!$M$13-0.000000001,Field!AH$4&lt;=Model!$M$13+Model!$M$15+0.000000001,Field!$A18&gt;=Model!$M$14-0.000000001,Field!$A18&lt;=Model!$M$14+Model!$M$15+0.000000001)),"",Field!AH18)</f>
        <v>0.29742330167907732</v>
      </c>
      <c r="AI37" s="2">
        <f ca="1">IF(OR($M$18=0,AND(Model!$M$16=1,Field!AI$4&gt;=Model!$M$13-0.000000001,Field!AI$4&lt;=Model!$M$13+Model!$M$15+0.000000001,Field!$A18&gt;=Model!$M$14-0.000000001,Field!$A18&lt;=Model!$M$14+Model!$M$15+0.000000001)),"",Field!AI18)</f>
        <v>0.30482540508915301</v>
      </c>
      <c r="AJ37" s="2">
        <f ca="1">IF(OR($M$18=0,AND(Model!$M$16=1,Field!AJ$4&gt;=Model!$M$13-0.000000001,Field!AJ$4&lt;=Model!$M$13+Model!$M$15+0.000000001,Field!$A18&gt;=Model!$M$14-0.000000001,Field!$A18&lt;=Model!$M$14+Model!$M$15+0.000000001)),"",Field!AJ18)</f>
        <v>0.31172788667696832</v>
      </c>
      <c r="AK37" s="2">
        <f ca="1">IF(OR($M$18=0,AND(Model!$M$16=1,Field!AK$4&gt;=Model!$M$13-0.000000001,Field!AK$4&lt;=Model!$M$13+Model!$M$15+0.000000001,Field!$A18&gt;=Model!$M$14-0.000000001,Field!$A18&lt;=Model!$M$14+Model!$M$15+0.000000001)),"",Field!AK18)</f>
        <v>0.31818903373481827</v>
      </c>
      <c r="AL37" s="2">
        <f ca="1">IF(OR($M$18=0,AND(Model!$M$16=1,Field!AL$4&gt;=Model!$M$13-0.000000001,Field!AL$4&lt;=Model!$M$13+Model!$M$15+0.000000001,Field!$A18&gt;=Model!$M$14-0.000000001,Field!$A18&lt;=Model!$M$14+Model!$M$15+0.000000001)),"",Field!AL18)</f>
        <v>0.32426307942042243</v>
      </c>
      <c r="AM37" s="2">
        <f ca="1">IF(OR($M$18=0,AND(Model!$M$16=1,Field!AM$4&gt;=Model!$M$13-0.000000001,Field!AM$4&lt;=Model!$M$13+Model!$M$15+0.000000001,Field!$A18&gt;=Model!$M$14-0.000000001,Field!$A18&lt;=Model!$M$14+Model!$M$15+0.000000001)),"",Field!AM18)</f>
        <v>0.32999625242966979</v>
      </c>
      <c r="AN37" s="2">
        <f ca="1">IF(OR($M$18=0,AND(Model!$M$16=1,Field!AN$4&gt;=Model!$M$13-0.000000001,Field!AN$4&lt;=Model!$M$13+Model!$M$15+0.000000001,Field!$A18&gt;=Model!$M$14-0.000000001,Field!$A18&lt;=Model!$M$14+Model!$M$15+0.000000001)),"",Field!AN18)</f>
        <v>0.33542648770132677</v>
      </c>
      <c r="AO37" s="2">
        <f ca="1">IF(OR($M$18=0,AND(Model!$M$16=1,Field!AO$4&gt;=Model!$M$13-0.000000001,Field!AO$4&lt;=Model!$M$13+Model!$M$15+0.000000001,Field!$A18&gt;=Model!$M$14-0.000000001,Field!$A18&lt;=Model!$M$14+Model!$M$15+0.000000001)),"",Field!AO18)</f>
        <v>0.34058442295032459</v>
      </c>
      <c r="AP37" s="2">
        <f ca="1">IF(OR($M$18=0,AND(Model!$M$16=1,Field!AP$4&gt;=Model!$M$13-0.000000001,Field!AP$4&lt;=Model!$M$13+Model!$M$15+0.000000001,Field!$A18&gt;=Model!$M$14-0.000000001,Field!$A18&lt;=Model!$M$14+Model!$M$15+0.000000001)),"",Field!AP18)</f>
        <v>0.34549470918566544</v>
      </c>
      <c r="AQ37" s="2">
        <f ca="1">IF(OR($M$18=0,AND(Model!$M$16=1,Field!AQ$4&gt;=Model!$M$13-0.000000001,Field!AQ$4&lt;=Model!$M$13+Model!$M$15+0.000000001,Field!$A18&gt;=Model!$M$14-0.000000001,Field!$A18&lt;=Model!$M$14+Model!$M$15+0.000000001)),"",Field!AQ18)</f>
        <v>0.35017725869020289</v>
      </c>
      <c r="AR37" s="2">
        <f ca="1">IF(OR($M$18=0,AND(Model!$M$16=1,Field!AR$4&gt;=Model!$M$13-0.000000001,Field!AR$4&lt;=Model!$M$13+Model!$M$15+0.000000001,Field!$A18&gt;=Model!$M$14-0.000000001,Field!$A18&lt;=Model!$M$14+Model!$M$15+0.000000001)),"",Field!AR18)</f>
        <v>0.3546483044461779</v>
      </c>
      <c r="AS37" s="2">
        <f ca="1">IF(OR($M$18=0,AND(Model!$M$16=1,Field!AS$4&gt;=Model!$M$13-0.000000001,Field!AS$4&lt;=Model!$M$13+Model!$M$15+0.000000001,Field!$A18&gt;=Model!$M$14-0.000000001,Field!$A18&lt;=Model!$M$14+Model!$M$15+0.000000001)),"",Field!AS18)</f>
        <v>0.3589212474147504</v>
      </c>
      <c r="AT37" s="2">
        <f ca="1">IF(OR($M$18=0,AND(Model!$M$16=1,Field!AT$4&gt;=Model!$M$13-0.000000001,Field!AT$4&lt;=Model!$M$13+Model!$M$15+0.000000001,Field!$A18&gt;=Model!$M$14-0.000000001,Field!$A18&lt;=Model!$M$14+Model!$M$15+0.000000001)),"",Field!AT18)</f>
        <v>0.36300730635534628</v>
      </c>
      <c r="AU37" s="2">
        <f ca="1">IF(OR($M$18=0,AND(Model!$M$16=1,Field!AU$4&gt;=Model!$M$13-0.000000001,Field!AU$4&lt;=Model!$M$13+Model!$M$15+0.000000001,Field!$A18&gt;=Model!$M$14-0.000000001,Field!$A18&lt;=Model!$M$14+Model!$M$15+0.000000001)),"",Field!AU18)</f>
        <v>0.36691599513886047</v>
      </c>
      <c r="AV37" s="2">
        <f ca="1">IF(OR($M$18=0,AND(Model!$M$16=1,Field!AV$4&gt;=Model!$M$13-0.000000001,Field!AV$4&lt;=Model!$M$13+Model!$M$15+0.000000001,Field!$A18&gt;=Model!$M$14-0.000000001,Field!$A18&lt;=Model!$M$14+Model!$M$15+0.000000001)),"",Field!AV18)</f>
        <v>0.37065545032725483</v>
      </c>
      <c r="AW37" s="2">
        <f ca="1">IF(OR($M$18=0,AND(Model!$M$16=1,Field!AW$4&gt;=Model!$M$13-0.000000001,Field!AW$4&lt;=Model!$M$13+Model!$M$15+0.000000001,Field!$A18&gt;=Model!$M$14-0.000000001,Field!$A18&lt;=Model!$M$14+Model!$M$15+0.000000001)),"",Field!AW18)</f>
        <v>0.37423262358154419</v>
      </c>
      <c r="AX37" s="2">
        <f ca="1">IF(OR($M$18=0,AND(Model!$M$16=1,Field!AX$4&gt;=Model!$M$13-0.000000001,Field!AX$4&lt;=Model!$M$13+Model!$M$15+0.000000001,Field!$A18&gt;=Model!$M$14-0.000000001,Field!$A18&lt;=Model!$M$14+Model!$M$15+0.000000001)),"",Field!AX18)</f>
        <v>0.37765334132245365</v>
      </c>
      <c r="AY37" s="2">
        <f ca="1">IF(OR($M$18=0,AND(Model!$M$16=1,Field!AY$4&gt;=Model!$M$13-0.000000001,Field!AY$4&lt;=Model!$M$13+Model!$M$15+0.000000001,Field!$A18&gt;=Model!$M$14-0.000000001,Field!$A18&lt;=Model!$M$14+Model!$M$15+0.000000001)),"",Field!AY18)</f>
        <v>0.38092221775715274</v>
      </c>
      <c r="AZ37" s="2">
        <f ca="1">IF(OR($M$18=0,AND(Model!$M$16=1,Field!AZ$4&gt;=Model!$M$13-0.000000001,Field!AZ$4&lt;=Model!$M$13+Model!$M$15+0.000000001,Field!$A18&gt;=Model!$M$14-0.000000001,Field!$A18&lt;=Model!$M$14+Model!$M$15+0.000000001)),"",Field!AZ18)</f>
        <v>0.38404238496656445</v>
      </c>
      <c r="BA37" s="2">
        <f ca="1">IF(OR($M$18=0,AND(Model!$M$16=1,Field!BA$4&gt;=Model!$M$13-0.000000001,Field!BA$4&lt;=Model!$M$13+Model!$M$15+0.000000001,Field!$A18&gt;=Model!$M$14-0.000000001,Field!$A18&lt;=Model!$M$14+Model!$M$15+0.000000001)),"",Field!BA18)</f>
        <v>0.3870149715471477</v>
      </c>
      <c r="BB37" s="2">
        <f ca="1">IF(OR($M$18=0,AND(Model!$M$16=1,Field!BB$4&gt;=Model!$M$13-0.000000001,Field!BB$4&lt;=Model!$M$13+Model!$M$15+0.000000001,Field!$A18&gt;=Model!$M$14-0.000000001,Field!$A18&lt;=Model!$M$14+Model!$M$15+0.000000001)),"",Field!BB18)</f>
        <v>0.38983821333397262</v>
      </c>
      <c r="BC37" s="2">
        <f ca="1">IF(OR($M$18=0,AND(Model!$M$16=1,Field!BC$4&gt;=Model!$M$13-0.000000001,Field!BC$4&lt;=Model!$M$13+Model!$M$15+0.000000001,Field!$A18&gt;=Model!$M$14-0.000000001,Field!$A18&lt;=Model!$M$14+Model!$M$15+0.000000001)),"",Field!BC18)</f>
        <v>0.39250600657621065</v>
      </c>
      <c r="BD37" s="2">
        <f ca="1">IF(OR($M$18=0,AND(Model!$M$16=1,Field!BD$4&gt;=Model!$M$13-0.000000001,Field!BD$4&lt;=Model!$M$13+Model!$M$15+0.000000001,Field!$A18&gt;=Model!$M$14-0.000000001,Field!$A18&lt;=Model!$M$14+Model!$M$15+0.000000001)),"",Field!BD18)</f>
        <v>0.3950056008606273</v>
      </c>
      <c r="BE37" s="2">
        <f ca="1">IF(OR($M$18=0,AND(Model!$M$16=1,Field!BE$4&gt;=Model!$M$13-0.000000001,Field!BE$4&lt;=Model!$M$13+Model!$M$15+0.000000001,Field!$A18&gt;=Model!$M$14-0.000000001,Field!$A18&lt;=Model!$M$14+Model!$M$15+0.000000001)),"",Field!BE18)</f>
        <v>0.3973139530616025</v>
      </c>
      <c r="BF37" s="2">
        <f ca="1">IF(OR($M$18=0,AND(Model!$M$16=1,Field!BF$4&gt;=Model!$M$13-0.000000001,Field!BF$4&lt;=Model!$M$13+Model!$M$15+0.000000001,Field!$A18&gt;=Model!$M$14-0.000000001,Field!$A18&lt;=Model!$M$14+Model!$M$15+0.000000001)),"",Field!BF18)</f>
        <v>0.39939198863509784</v>
      </c>
      <c r="BG37" s="2">
        <f ca="1">IF(OR($M$18=0,AND(Model!$M$16=1,Field!BG$4&gt;=Model!$M$13-0.000000001,Field!BG$4&lt;=Model!$M$13+Model!$M$15+0.000000001,Field!$A18&gt;=Model!$M$14-0.000000001,Field!$A18&lt;=Model!$M$14+Model!$M$15+0.000000001)),"",Field!BG18)</f>
        <v>0.40117558633414296</v>
      </c>
      <c r="BH37" s="2">
        <f ca="1">IF(OR($M$18=0,AND(Model!$M$16=1,Field!BH$4&gt;=Model!$M$13-0.000000001,Field!BH$4&lt;=Model!$M$13+Model!$M$15+0.000000001,Field!$A18&gt;=Model!$M$14-0.000000001,Field!$A18&lt;=Model!$M$14+Model!$M$15+0.000000001)),"",Field!BH18)</f>
        <v>0.40256142872982115</v>
      </c>
      <c r="BI37" s="2">
        <f ca="1">IF(OR($M$18=0,AND(Model!$M$16=1,Field!BI$4&gt;=Model!$M$13-0.000000001,Field!BI$4&lt;=Model!$M$13+Model!$M$15+0.000000001,Field!$A18&gt;=Model!$M$14-0.000000001,Field!$A18&lt;=Model!$M$14+Model!$M$15+0.000000001)),"",Field!BI18)</f>
        <v>0.40338480575036367</v>
      </c>
      <c r="BJ37" s="7">
        <f ca="1">IF(OR($M$18=0,AND(Model!$M$16=1,Field!BJ$4&gt;=Model!$M$13-0.000000001,Field!BJ$4&lt;=Model!$M$13+Model!$M$15+0.000000001,Field!$A18&gt;=Model!$M$14-0.000000001,Field!$A18&lt;=Model!$M$14+Model!$M$15+0.000000001)),"",Field!BJ18)</f>
        <v>0.40338480575036367</v>
      </c>
      <c r="BK37" s="1"/>
    </row>
    <row r="38" spans="1:63" ht="12" customHeight="1">
      <c r="A38" s="1"/>
      <c r="B38" s="6">
        <f>IF(OR($M$18=0,AND(Model!$M$16=1,Field!B$4&gt;=Model!$M$13-0.000000001,Field!B$4&lt;=Model!$M$13+Model!$M$15+0.000000001,Field!$A19&gt;=Model!$M$14-0.000000001,Field!$A19&lt;=Model!$M$14+Model!$M$15+0.000000001)),"",Field!B19)</f>
        <v>1</v>
      </c>
      <c r="C38" s="2">
        <f ca="1">IF(OR($M$18=0,AND(Model!$M$16=1,Field!C$4&gt;=Model!$M$13-0.000000001,Field!C$4&lt;=Model!$M$13+Model!$M$15+0.000000001,Field!$A19&gt;=Model!$M$14-0.000000001,Field!$A19&lt;=Model!$M$14+Model!$M$15+0.000000001)),"",Field!C19)</f>
        <v>0.99957001283543034</v>
      </c>
      <c r="D38" s="2">
        <f ca="1">IF(OR($M$18=0,AND(Model!$M$16=1,Field!D$4&gt;=Model!$M$13-0.000000001,Field!D$4&lt;=Model!$M$13+Model!$M$15+0.000000001,Field!$A19&gt;=Model!$M$14-0.000000001,Field!$A19&lt;=Model!$M$14+Model!$M$15+0.000000001)),"",Field!D19)</f>
        <v>0.99892224784714512</v>
      </c>
      <c r="E38" s="2">
        <f ca="1">IF(OR($M$18=0,AND(Model!$M$16=1,Field!E$4&gt;=Model!$M$13-0.000000001,Field!E$4&lt;=Model!$M$13+Model!$M$15+0.000000001,Field!$A19&gt;=Model!$M$14-0.000000001,Field!$A19&lt;=Model!$M$14+Model!$M$15+0.000000001)),"",Field!E19)</f>
        <v>0.99794359265148502</v>
      </c>
      <c r="F38" s="2">
        <f ca="1">IF(OR($M$18=0,AND(Model!$M$16=1,Field!F$4&gt;=Model!$M$13-0.000000001,Field!F$4&lt;=Model!$M$13+Model!$M$15+0.000000001,Field!$A19&gt;=Model!$M$14-0.000000001,Field!$A19&lt;=Model!$M$14+Model!$M$15+0.000000001)),"",Field!F19)</f>
        <v>0.99646214125663657</v>
      </c>
      <c r="G38" s="2">
        <f ca="1">IF(OR($M$18=0,AND(Model!$M$16=1,Field!G$4&gt;=Model!$M$13-0.000000001,Field!G$4&lt;=Model!$M$13+Model!$M$15+0.000000001,Field!$A19&gt;=Model!$M$14-0.000000001,Field!$A19&lt;=Model!$M$14+Model!$M$15+0.000000001)),"",Field!G19)</f>
        <v>0.99421653705047253</v>
      </c>
      <c r="H38" s="2">
        <f ca="1">IF(OR($M$18=0,AND(Model!$M$16=1,Field!H$4&gt;=Model!$M$13-0.000000001,Field!H$4&lt;=Model!$M$13+Model!$M$15+0.000000001,Field!$A19&gt;=Model!$M$14-0.000000001,Field!$A19&lt;=Model!$M$14+Model!$M$15+0.000000001)),"",Field!H19)</f>
        <v>0.99080922837404306</v>
      </c>
      <c r="I38" s="2">
        <f ca="1">IF(OR($M$18=0,AND(Model!$M$16=1,Field!I$4&gt;=Model!$M$13-0.000000001,Field!I$4&lt;=Model!$M$13+Model!$M$15+0.000000001,Field!$A19&gt;=Model!$M$14-0.000000001,Field!$A19&lt;=Model!$M$14+Model!$M$15+0.000000001)),"",Field!I19)</f>
        <v>0.98563507394772099</v>
      </c>
      <c r="J38" s="2">
        <f ca="1">IF(OR($M$18=0,AND(Model!$M$16=1,Field!J$4&gt;=Model!$M$13-0.000000001,Field!J$4&lt;=Model!$M$13+Model!$M$15+0.000000001,Field!$A19&gt;=Model!$M$14-0.000000001,Field!$A19&lt;=Model!$M$14+Model!$M$15+0.000000001)),"",Field!J19)</f>
        <v>0.97777204337128365</v>
      </c>
      <c r="K38" s="2">
        <f ca="1">IF(OR($M$18=0,AND(Model!$M$16=1,Field!K$4&gt;=Model!$M$13-0.000000001,Field!K$4&lt;=Model!$M$13+Model!$M$15+0.000000001,Field!$A19&gt;=Model!$M$14-0.000000001,Field!$A19&lt;=Model!$M$14+Model!$M$15+0.000000001)),"",Field!K19)</f>
        <v>0.96581338720558352</v>
      </c>
      <c r="L38" s="2">
        <f ca="1">IF(OR($M$18=0,AND(Model!$M$16=1,Field!L$4&gt;=Model!$M$13-0.000000001,Field!L$4&lt;=Model!$M$13+Model!$M$15+0.000000001,Field!$A19&gt;=Model!$M$14-0.000000001,Field!$A19&lt;=Model!$M$14+Model!$M$15+0.000000001)),"",Field!L19)</f>
        <v>0.94760915265416057</v>
      </c>
      <c r="M38" s="2">
        <f ca="1">IF(OR($M$18=0,AND(Model!$M$16=1,Field!M$4&gt;=Model!$M$13-0.000000001,Field!M$4&lt;=Model!$M$13+Model!$M$15+0.000000001,Field!$A19&gt;=Model!$M$14-0.000000001,Field!$A19&lt;=Model!$M$14+Model!$M$15+0.000000001)),"",Field!M19)</f>
        <v>0.91986796947349048</v>
      </c>
      <c r="N38" s="2">
        <f ca="1">IF(OR($M$18=0,AND(Model!$M$16=1,Field!N$4&gt;=Model!$M$13-0.000000001,Field!N$4&lt;=Model!$M$13+Model!$M$15+0.000000001,Field!$A19&gt;=Model!$M$14-0.000000001,Field!$A19&lt;=Model!$M$14+Model!$M$15+0.000000001)),"",Field!N19)</f>
        <v>0.87755150366061141</v>
      </c>
      <c r="O38" s="2">
        <f ca="1">IF(OR($M$18=0,AND(Model!$M$16=1,Field!O$4&gt;=Model!$M$13-0.000000001,Field!O$4&lt;=Model!$M$13+Model!$M$15+0.000000001,Field!$A19&gt;=Model!$M$14-0.000000001,Field!$A19&lt;=Model!$M$14+Model!$M$15+0.000000001)),"",Field!O19)</f>
        <v>0.81301396910159895</v>
      </c>
      <c r="P38" s="2">
        <f ca="1">IF(OR($M$18=0,AND(Model!$M$16=1,Field!P$4&gt;=Model!$M$13-0.000000001,Field!P$4&lt;=Model!$M$13+Model!$M$15+0.000000001,Field!$A19&gt;=Model!$M$14-0.000000001,Field!$A19&lt;=Model!$M$14+Model!$M$15+0.000000001)),"",Field!P19)</f>
        <v>0.71515026183977426</v>
      </c>
      <c r="Q38" s="2">
        <f ca="1">IF(OR($M$18=0,AND(Model!$M$16=1,Field!Q$4&gt;=Model!$M$13-0.000000001,Field!Q$4&lt;=Model!$M$13+Model!$M$15+0.000000001,Field!$A19&gt;=Model!$M$14-0.000000001,Field!$A19&lt;=Model!$M$14+Model!$M$15+0.000000001)),"",Field!Q19)</f>
        <v>0.57087487241028634</v>
      </c>
      <c r="R38" s="2">
        <f ca="1">IF(OR($M$18=0,AND(Model!$M$16=1,Field!R$4&gt;=Model!$M$13-0.000000001,Field!R$4&lt;=Model!$M$13+Model!$M$15+0.000000001,Field!$A19&gt;=Model!$M$14-0.000000001,Field!$A19&lt;=Model!$M$14+Model!$M$15+0.000000001)),"",Field!R19)</f>
        <v>0.38331866123894864</v>
      </c>
      <c r="S38" s="2">
        <f ca="1">IF(OR($M$18=0,AND(Model!$M$16=1,Field!S$4&gt;=Model!$M$13-0.000000001,Field!S$4&lt;=Model!$M$13+Model!$M$15+0.000000001,Field!$A19&gt;=Model!$M$14-0.000000001,Field!$A19&lt;=Model!$M$14+Model!$M$15+0.000000001)),"",Field!S19)</f>
        <v>0.29020986650995761</v>
      </c>
      <c r="T38" s="2">
        <f ca="1">IF(OR($M$18=0,AND(Model!$M$16=1,Field!T$4&gt;=Model!$M$13-0.000000001,Field!T$4&lt;=Model!$M$13+Model!$M$15+0.000000001,Field!$A19&gt;=Model!$M$14-0.000000001,Field!$A19&lt;=Model!$M$14+Model!$M$15+0.000000001)),"",Field!T19)</f>
        <v>0.23780172377329659</v>
      </c>
      <c r="U38" s="2">
        <f ca="1">IF(OR($M$18=0,AND(Model!$M$16=1,Field!U$4&gt;=Model!$M$13-0.000000001,Field!U$4&lt;=Model!$M$13+Model!$M$15+0.000000001,Field!$A19&gt;=Model!$M$14-0.000000001,Field!$A19&lt;=Model!$M$14+Model!$M$15+0.000000001)),"",Field!U19)</f>
        <v>0.20487547704148815</v>
      </c>
      <c r="V38" s="2">
        <f ca="1">IF(OR($M$18=0,AND(Model!$M$16=1,Field!V$4&gt;=Model!$M$13-0.000000001,Field!V$4&lt;=Model!$M$13+Model!$M$15+0.000000001,Field!$A19&gt;=Model!$M$14-0.000000001,Field!$A19&lt;=Model!$M$14+Model!$M$15+0.000000001)),"",Field!V19)</f>
        <v>0.18230457689340324</v>
      </c>
      <c r="W38" s="2">
        <f ca="1">IF(OR($M$18=0,AND(Model!$M$16=1,Field!W$4&gt;=Model!$M$13-0.000000001,Field!W$4&lt;=Model!$M$13+Model!$M$15+0.000000001,Field!$A19&gt;=Model!$M$14-0.000000001,Field!$A19&lt;=Model!$M$14+Model!$M$15+0.000000001)),"",Field!W19)</f>
        <v>0.16580893418844619</v>
      </c>
      <c r="X38" s="2">
        <f ca="1">IF(OR($M$18=0,AND(Model!$M$16=1,Field!X$4&gt;=Model!$M$13-0.000000001,Field!X$4&lt;=Model!$M$13+Model!$M$15+0.000000001,Field!$A19&gt;=Model!$M$14-0.000000001,Field!$A19&lt;=Model!$M$14+Model!$M$15+0.000000001)),"",Field!X19)</f>
        <v>0.1532358478714658</v>
      </c>
      <c r="Y38" s="2">
        <f ca="1">IF(OR($M$18=0,AND(Model!$M$16=1,Field!Y$4&gt;=Model!$M$13-0.000000001,Field!Y$4&lt;=Model!$M$13+Model!$M$15+0.000000001,Field!$A19&gt;=Model!$M$14-0.000000001,Field!$A19&lt;=Model!$M$14+Model!$M$15+0.000000001)),"",Field!Y19)</f>
        <v>0.14350546655804303</v>
      </c>
      <c r="Z38" s="2">
        <f ca="1">IF(OR($M$18=0,AND(Model!$M$16=1,Field!Z$4&gt;=Model!$M$13-0.000000001,Field!Z$4&lt;=Model!$M$13+Model!$M$15+0.000000001,Field!$A19&gt;=Model!$M$14-0.000000001,Field!$A19&lt;=Model!$M$14+Model!$M$15+0.000000001)),"",Field!Z19)</f>
        <v>0.13628207480947513</v>
      </c>
      <c r="AA38" s="2">
        <f ca="1">IF(OR($M$18=0,AND(Model!$M$16=1,Field!AA$4&gt;=Model!$M$13-0.000000001,Field!AA$4&lt;=Model!$M$13+Model!$M$15+0.000000001,Field!$A19&gt;=Model!$M$14-0.000000001,Field!$A19&lt;=Model!$M$14+Model!$M$15+0.000000001)),"",Field!AA19)</f>
        <v>0.13223031403018445</v>
      </c>
      <c r="AB38" s="2">
        <f ca="1">IF(OR($M$18=0,AND(Model!$M$16=1,Field!AB$4&gt;=Model!$M$13-0.000000001,Field!AB$4&lt;=Model!$M$13+Model!$M$15+0.000000001,Field!$A19&gt;=Model!$M$14-0.000000001,Field!$A19&lt;=Model!$M$14+Model!$M$15+0.000000001)),"",Field!AB19)</f>
        <v>0.13457300569175748</v>
      </c>
      <c r="AC38" s="2">
        <f ca="1">IF(OR($M$18=0,AND(Model!$M$16=1,Field!AC$4&gt;=Model!$M$13-0.000000001,Field!AC$4&lt;=Model!$M$13+Model!$M$15+0.000000001,Field!$A19&gt;=Model!$M$14-0.000000001,Field!$A19&lt;=Model!$M$14+Model!$M$15+0.000000001)),"",Field!AC19)</f>
        <v>0.15539269455331822</v>
      </c>
      <c r="AD38" s="2">
        <f ca="1">IF(OR($M$18=0,AND(Model!$M$16=1,Field!AD$4&gt;=Model!$M$13-0.000000001,Field!AD$4&lt;=Model!$M$13+Model!$M$15+0.000000001,Field!$A19&gt;=Model!$M$14-0.000000001,Field!$A19&lt;=Model!$M$14+Model!$M$15+0.000000001)),"",Field!AD19)</f>
        <v>0.17697375860045256</v>
      </c>
      <c r="AE38" s="2">
        <f ca="1">IF(OR($M$18=0,AND(Model!$M$16=1,Field!AE$4&gt;=Model!$M$13-0.000000001,Field!AE$4&lt;=Model!$M$13+Model!$M$15+0.000000001,Field!$A19&gt;=Model!$M$14-0.000000001,Field!$A19&lt;=Model!$M$14+Model!$M$15+0.000000001)),"",Field!AE19)</f>
        <v>0.19597360372564207</v>
      </c>
      <c r="AF38" s="2">
        <f ca="1">IF(OR($M$18=0,AND(Model!$M$16=1,Field!AF$4&gt;=Model!$M$13-0.000000001,Field!AF$4&lt;=Model!$M$13+Model!$M$15+0.000000001,Field!$A19&gt;=Model!$M$14-0.000000001,Field!$A19&lt;=Model!$M$14+Model!$M$15+0.000000001)),"",Field!AF19)</f>
        <v>0.21231919838523552</v>
      </c>
      <c r="AG38" s="2">
        <f ca="1">IF(OR($M$18=0,AND(Model!$M$16=1,Field!AG$4&gt;=Model!$M$13-0.000000001,Field!AG$4&lt;=Model!$M$13+Model!$M$15+0.000000001,Field!$A19&gt;=Model!$M$14-0.000000001,Field!$A19&lt;=Model!$M$14+Model!$M$15+0.000000001)),"",Field!AG19)</f>
        <v>0.22651660378195024</v>
      </c>
      <c r="AH38" s="2">
        <f ca="1">IF(OR($M$18=0,AND(Model!$M$16=1,Field!AH$4&gt;=Model!$M$13-0.000000001,Field!AH$4&lt;=Model!$M$13+Model!$M$15+0.000000001,Field!$A19&gt;=Model!$M$14-0.000000001,Field!$A19&lt;=Model!$M$14+Model!$M$15+0.000000001)),"",Field!AH19)</f>
        <v>0.23905374873871155</v>
      </c>
      <c r="AI38" s="2">
        <f ca="1">IF(OR($M$18=0,AND(Model!$M$16=1,Field!AI$4&gt;=Model!$M$13-0.000000001,Field!AI$4&lt;=Model!$M$13+Model!$M$15+0.000000001,Field!$A19&gt;=Model!$M$14-0.000000001,Field!$A19&lt;=Model!$M$14+Model!$M$15+0.000000001)),"",Field!AI19)</f>
        <v>0.25030467954064162</v>
      </c>
      <c r="AJ38" s="2">
        <f ca="1">IF(OR($M$18=0,AND(Model!$M$16=1,Field!AJ$4&gt;=Model!$M$13-0.000000001,Field!AJ$4&lt;=Model!$M$13+Model!$M$15+0.000000001,Field!$A19&gt;=Model!$M$14-0.000000001,Field!$A19&lt;=Model!$M$14+Model!$M$15+0.000000001)),"",Field!AJ19)</f>
        <v>0.26054131902685335</v>
      </c>
      <c r="AK38" s="2">
        <f ca="1">IF(OR($M$18=0,AND(Model!$M$16=1,Field!AK$4&gt;=Model!$M$13-0.000000001,Field!AK$4&lt;=Model!$M$13+Model!$M$15+0.000000001,Field!$A19&gt;=Model!$M$14-0.000000001,Field!$A19&lt;=Model!$M$14+Model!$M$15+0.000000001)),"",Field!AK19)</f>
        <v>0.26995987555888529</v>
      </c>
      <c r="AL38" s="2">
        <f ca="1">IF(OR($M$18=0,AND(Model!$M$16=1,Field!AL$4&gt;=Model!$M$13-0.000000001,Field!AL$4&lt;=Model!$M$13+Model!$M$15+0.000000001,Field!$A19&gt;=Model!$M$14-0.000000001,Field!$A19&lt;=Model!$M$14+Model!$M$15+0.000000001)),"",Field!AL19)</f>
        <v>0.27870297319738285</v>
      </c>
      <c r="AM38" s="2">
        <f ca="1">IF(OR($M$18=0,AND(Model!$M$16=1,Field!AM$4&gt;=Model!$M$13-0.000000001,Field!AM$4&lt;=Model!$M$13+Model!$M$15+0.000000001,Field!$A19&gt;=Model!$M$14-0.000000001,Field!$A19&lt;=Model!$M$14+Model!$M$15+0.000000001)),"",Field!AM19)</f>
        <v>0.28687559973526577</v>
      </c>
      <c r="AN38" s="2">
        <f ca="1">IF(OR($M$18=0,AND(Model!$M$16=1,Field!AN$4&gt;=Model!$M$13-0.000000001,Field!AN$4&lt;=Model!$M$13+Model!$M$15+0.000000001,Field!$A19&gt;=Model!$M$14-0.000000001,Field!$A19&lt;=Model!$M$14+Model!$M$15+0.000000001)),"",Field!AN19)</f>
        <v>0.29455618614997259</v>
      </c>
      <c r="AO38" s="2">
        <f ca="1">IF(OR($M$18=0,AND(Model!$M$16=1,Field!AO$4&gt;=Model!$M$13-0.000000001,Field!AO$4&lt;=Model!$M$13+Model!$M$15+0.000000001,Field!$A19&gt;=Model!$M$14-0.000000001,Field!$A19&lt;=Model!$M$14+Model!$M$15+0.000000001)),"",Field!AO19)</f>
        <v>0.301804272852151</v>
      </c>
      <c r="AP38" s="2">
        <f ca="1">IF(OR($M$18=0,AND(Model!$M$16=1,Field!AP$4&gt;=Model!$M$13-0.000000001,Field!AP$4&lt;=Model!$M$13+Model!$M$15+0.000000001,Field!$A19&gt;=Model!$M$14-0.000000001,Field!$A19&lt;=Model!$M$14+Model!$M$15+0.000000001)),"",Field!AP19)</f>
        <v>0.3086658450808395</v>
      </c>
      <c r="AQ38" s="2">
        <f ca="1">IF(OR($M$18=0,AND(Model!$M$16=1,Field!AQ$4&gt;=Model!$M$13-0.000000001,Field!AQ$4&lt;=Model!$M$13+Model!$M$15+0.000000001,Field!$A19&gt;=Model!$M$14-0.000000001,Field!$A19&lt;=Model!$M$14+Model!$M$15+0.000000001)),"",Field!AQ19)</f>
        <v>0.31517707456393784</v>
      </c>
      <c r="AR38" s="2">
        <f ca="1">IF(OR($M$18=0,AND(Model!$M$16=1,Field!AR$4&gt;=Model!$M$13-0.000000001,Field!AR$4&lt;=Model!$M$13+Model!$M$15+0.000000001,Field!$A19&gt;=Model!$M$14-0.000000001,Field!$A19&lt;=Model!$M$14+Model!$M$15+0.000000001)),"",Field!AR19)</f>
        <v>0.32136696025727968</v>
      </c>
      <c r="AS38" s="2">
        <f ca="1">IF(OR($M$18=0,AND(Model!$M$16=1,Field!AS$4&gt;=Model!$M$13-0.000000001,Field!AS$4&lt;=Model!$M$13+Model!$M$15+0.000000001,Field!$A19&gt;=Model!$M$14-0.000000001,Field!$A19&lt;=Model!$M$14+Model!$M$15+0.000000001)),"",Field!AS19)</f>
        <v>0.32725919838924994</v>
      </c>
      <c r="AT38" s="2">
        <f ca="1">IF(OR($M$18=0,AND(Model!$M$16=1,Field!AT$4&gt;=Model!$M$13-0.000000001,Field!AT$4&lt;=Model!$M$13+Model!$M$15+0.000000001,Field!$A19&gt;=Model!$M$14-0.000000001,Field!$A19&lt;=Model!$M$14+Model!$M$15+0.000000001)),"",Field!AT19)</f>
        <v>0.33287350423953166</v>
      </c>
      <c r="AU38" s="2">
        <f ca="1">IF(OR($M$18=0,AND(Model!$M$16=1,Field!AU$4&gt;=Model!$M$13-0.000000001,Field!AU$4&lt;=Model!$M$13+Model!$M$15+0.000000001,Field!$A19&gt;=Model!$M$14-0.000000001,Field!$A19&lt;=Model!$M$14+Model!$M$15+0.000000001)),"",Field!AU19)</f>
        <v>0.33822653508802819</v>
      </c>
      <c r="AV38" s="2">
        <f ca="1">IF(OR($M$18=0,AND(Model!$M$16=1,Field!AV$4&gt;=Model!$M$13-0.000000001,Field!AV$4&lt;=Model!$M$13+Model!$M$15+0.000000001,Field!$A19&gt;=Model!$M$14-0.000000001,Field!$A19&lt;=Model!$M$14+Model!$M$15+0.000000001)),"",Field!AV19)</f>
        <v>0.34333251233646811</v>
      </c>
      <c r="AW38" s="2">
        <f ca="1">IF(OR($M$18=0,AND(Model!$M$16=1,Field!AW$4&gt;=Model!$M$13-0.000000001,Field!AW$4&lt;=Model!$M$13+Model!$M$15+0.000000001,Field!$A19&gt;=Model!$M$14-0.000000001,Field!$A19&lt;=Model!$M$14+Model!$M$15+0.000000001)),"",Field!AW19)</f>
        <v>0.34820360209978446</v>
      </c>
      <c r="AX38" s="2">
        <f ca="1">IF(OR($M$18=0,AND(Model!$M$16=1,Field!AX$4&gt;=Model!$M$13-0.000000001,Field!AX$4&lt;=Model!$M$13+Model!$M$15+0.000000001,Field!$A19&gt;=Model!$M$14-0.000000001,Field!$A19&lt;=Model!$M$14+Model!$M$15+0.000000001)),"",Field!AX19)</f>
        <v>0.35285008122300193</v>
      </c>
      <c r="AY38" s="2">
        <f ca="1">IF(OR($M$18=0,AND(Model!$M$16=1,Field!AY$4&gt;=Model!$M$13-0.000000001,Field!AY$4&lt;=Model!$M$13+Model!$M$15+0.000000001,Field!$A19&gt;=Model!$M$14-0.000000001,Field!$A19&lt;=Model!$M$14+Model!$M$15+0.000000001)),"",Field!AY19)</f>
        <v>0.35728028439345993</v>
      </c>
      <c r="AZ38" s="2">
        <f ca="1">IF(OR($M$18=0,AND(Model!$M$16=1,Field!AZ$4&gt;=Model!$M$13-0.000000001,Field!AZ$4&lt;=Model!$M$13+Model!$M$15+0.000000001,Field!$A19&gt;=Model!$M$14-0.000000001,Field!$A19&lt;=Model!$M$14+Model!$M$15+0.000000001)),"",Field!AZ19)</f>
        <v>0.36150029241915937</v>
      </c>
      <c r="BA38" s="2">
        <f ca="1">IF(OR($M$18=0,AND(Model!$M$16=1,Field!BA$4&gt;=Model!$M$13-0.000000001,Field!BA$4&lt;=Model!$M$13+Model!$M$15+0.000000001,Field!$A19&gt;=Model!$M$14-0.000000001,Field!$A19&lt;=Model!$M$14+Model!$M$15+0.000000001)),"",Field!BA19)</f>
        <v>0.36551327531987698</v>
      </c>
      <c r="BB38" s="2">
        <f ca="1">IF(OR($M$18=0,AND(Model!$M$16=1,Field!BB$4&gt;=Model!$M$13-0.000000001,Field!BB$4&lt;=Model!$M$13+Model!$M$15+0.000000001,Field!$A19&gt;=Model!$M$14-0.000000001,Field!$A19&lt;=Model!$M$14+Model!$M$15+0.000000001)),"",Field!BB19)</f>
        <v>0.3693183376688024</v>
      </c>
      <c r="BC38" s="2">
        <f ca="1">IF(OR($M$18=0,AND(Model!$M$16=1,Field!BC$4&gt;=Model!$M$13-0.000000001,Field!BC$4&lt;=Model!$M$13+Model!$M$15+0.000000001,Field!$A19&gt;=Model!$M$14-0.000000001,Field!$A19&lt;=Model!$M$14+Model!$M$15+0.000000001)),"",Field!BC19)</f>
        <v>0.37290861441148371</v>
      </c>
      <c r="BD38" s="2">
        <f ca="1">IF(OR($M$18=0,AND(Model!$M$16=1,Field!BD$4&gt;=Model!$M$13-0.000000001,Field!BD$4&lt;=Model!$M$13+Model!$M$15+0.000000001,Field!$A19&gt;=Model!$M$14-0.000000001,Field!$A19&lt;=Model!$M$14+Model!$M$15+0.000000001)),"",Field!BD19)</f>
        <v>0.37626821300455743</v>
      </c>
      <c r="BE38" s="2">
        <f ca="1">IF(OR($M$18=0,AND(Model!$M$16=1,Field!BE$4&gt;=Model!$M$13-0.000000001,Field!BE$4&lt;=Model!$M$13+Model!$M$15+0.000000001,Field!$A19&gt;=Model!$M$14-0.000000001,Field!$A19&lt;=Model!$M$14+Model!$M$15+0.000000001)),"",Field!BE19)</f>
        <v>0.37936736089259465</v>
      </c>
      <c r="BF38" s="2">
        <f ca="1">IF(OR($M$18=0,AND(Model!$M$16=1,Field!BF$4&gt;=Model!$M$13-0.000000001,Field!BF$4&lt;=Model!$M$13+Model!$M$15+0.000000001,Field!$A19&gt;=Model!$M$14-0.000000001,Field!$A19&lt;=Model!$M$14+Model!$M$15+0.000000001)),"",Field!BF19)</f>
        <v>0.38215474727331239</v>
      </c>
      <c r="BG38" s="2">
        <f ca="1">IF(OR($M$18=0,AND(Model!$M$16=1,Field!BG$4&gt;=Model!$M$13-0.000000001,Field!BG$4&lt;=Model!$M$13+Model!$M$15+0.000000001,Field!$A19&gt;=Model!$M$14-0.000000001,Field!$A19&lt;=Model!$M$14+Model!$M$15+0.000000001)),"",Field!BG19)</f>
        <v>0.38454546837295511</v>
      </c>
      <c r="BH38" s="2">
        <f ca="1">IF(OR($M$18=0,AND(Model!$M$16=1,Field!BH$4&gt;=Model!$M$13-0.000000001,Field!BH$4&lt;=Model!$M$13+Model!$M$15+0.000000001,Field!$A19&gt;=Model!$M$14-0.000000001,Field!$A19&lt;=Model!$M$14+Model!$M$15+0.000000001)),"",Field!BH19)</f>
        <v>0.3864020762447577</v>
      </c>
      <c r="BI38" s="2">
        <f ca="1">IF(OR($M$18=0,AND(Model!$M$16=1,Field!BI$4&gt;=Model!$M$13-0.000000001,Field!BI$4&lt;=Model!$M$13+Model!$M$15+0.000000001,Field!$A19&gt;=Model!$M$14-0.000000001,Field!$A19&lt;=Model!$M$14+Model!$M$15+0.000000001)),"",Field!BI19)</f>
        <v>0.38750480441189289</v>
      </c>
      <c r="BJ38" s="7">
        <f ca="1">IF(OR($M$18=0,AND(Model!$M$16=1,Field!BJ$4&gt;=Model!$M$13-0.000000001,Field!BJ$4&lt;=Model!$M$13+Model!$M$15+0.000000001,Field!$A19&gt;=Model!$M$14-0.000000001,Field!$A19&lt;=Model!$M$14+Model!$M$15+0.000000001)),"",Field!BJ19)</f>
        <v>0.38750480441189289</v>
      </c>
      <c r="BK38" s="1"/>
    </row>
    <row r="39" spans="1:63" ht="12" customHeight="1">
      <c r="A39" s="1"/>
      <c r="B39" s="6">
        <f>IF(OR($M$18=0,AND(Model!$M$16=1,Field!B$4&gt;=Model!$M$13-0.000000001,Field!B$4&lt;=Model!$M$13+Model!$M$15+0.000000001,Field!$A20&gt;=Model!$M$14-0.000000001,Field!$A20&lt;=Model!$M$14+Model!$M$15+0.000000001)),"",Field!B20)</f>
        <v>1</v>
      </c>
      <c r="C39" s="2">
        <f ca="1">IF(OR($M$18=0,AND(Model!$M$16=1,Field!C$4&gt;=Model!$M$13-0.000000001,Field!C$4&lt;=Model!$M$13+Model!$M$15+0.000000001,Field!$A20&gt;=Model!$M$14-0.000000001,Field!$A20&lt;=Model!$M$14+Model!$M$15+0.000000001)),"",Field!C20)</f>
        <v>0.99953332462267985</v>
      </c>
      <c r="D39" s="2">
        <f ca="1">IF(OR($M$18=0,AND(Model!$M$16=1,Field!D$4&gt;=Model!$M$13-0.000000001,Field!D$4&lt;=Model!$M$13+Model!$M$15+0.000000001,Field!$A20&gt;=Model!$M$14-0.000000001,Field!$A20&lt;=Model!$M$14+Model!$M$15+0.000000001)),"",Field!D20)</f>
        <v>0.99882898903488571</v>
      </c>
      <c r="E39" s="2">
        <f ca="1">IF(OR($M$18=0,AND(Model!$M$16=1,Field!E$4&gt;=Model!$M$13-0.000000001,Field!E$4&lt;=Model!$M$13+Model!$M$15+0.000000001,Field!$A20&gt;=Model!$M$14-0.000000001,Field!$A20&lt;=Model!$M$14+Model!$M$15+0.000000001)),"",Field!E20)</f>
        <v>0.99776151285000292</v>
      </c>
      <c r="F39" s="2">
        <f ca="1">IF(OR($M$18=0,AND(Model!$M$16=1,Field!F$4&gt;=Model!$M$13-0.000000001,Field!F$4&lt;=Model!$M$13+Model!$M$15+0.000000001,Field!$A20&gt;=Model!$M$14-0.000000001,Field!$A20&lt;=Model!$M$14+Model!$M$15+0.000000001)),"",Field!F20)</f>
        <v>0.99613890393924998</v>
      </c>
      <c r="G39" s="2">
        <f ca="1">IF(OR($M$18=0,AND(Model!$M$16=1,Field!G$4&gt;=Model!$M$13-0.000000001,Field!G$4&lt;=Model!$M$13+Model!$M$15+0.000000001,Field!$A20&gt;=Model!$M$14-0.000000001,Field!$A20&lt;=Model!$M$14+Model!$M$15+0.000000001)),"",Field!G20)</f>
        <v>0.99366700804221819</v>
      </c>
      <c r="H39" s="2">
        <f ca="1">IF(OR($M$18=0,AND(Model!$M$16=1,Field!H$4&gt;=Model!$M$13-0.000000001,Field!H$4&lt;=Model!$M$13+Model!$M$15+0.000000001,Field!$A20&gt;=Model!$M$14-0.000000001,Field!$A20&lt;=Model!$M$14+Model!$M$15+0.000000001)),"",Field!H20)</f>
        <v>0.98989436311434287</v>
      </c>
      <c r="I39" s="2">
        <f ca="1">IF(OR($M$18=0,AND(Model!$M$16=1,Field!I$4&gt;=Model!$M$13-0.000000001,Field!I$4&lt;=Model!$M$13+Model!$M$15+0.000000001,Field!$A20&gt;=Model!$M$14-0.000000001,Field!$A20&lt;=Model!$M$14+Model!$M$15+0.000000001)),"",Field!I20)</f>
        <v>0.98412643576018233</v>
      </c>
      <c r="J39" s="2">
        <f ca="1">IF(OR($M$18=0,AND(Model!$M$16=1,Field!J$4&gt;=Model!$M$13-0.000000001,Field!J$4&lt;=Model!$M$13+Model!$M$15+0.000000001,Field!$A20&gt;=Model!$M$14-0.000000001,Field!$A20&lt;=Model!$M$14+Model!$M$15+0.000000001)),"",Field!J20)</f>
        <v>0.97529115942749622</v>
      </c>
      <c r="K39" s="2">
        <f ca="1">IF(OR($M$18=0,AND(Model!$M$16=1,Field!K$4&gt;=Model!$M$13-0.000000001,Field!K$4&lt;=Model!$M$13+Model!$M$15+0.000000001,Field!$A20&gt;=Model!$M$14-0.000000001,Field!$A20&lt;=Model!$M$14+Model!$M$15+0.000000001)),"",Field!K20)</f>
        <v>0.96172548456116502</v>
      </c>
      <c r="L39" s="2">
        <f ca="1">IF(OR($M$18=0,AND(Model!$M$16=1,Field!L$4&gt;=Model!$M$13-0.000000001,Field!L$4&lt;=Model!$M$13+Model!$M$15+0.000000001,Field!$A20&gt;=Model!$M$14-0.000000001,Field!$A20&lt;=Model!$M$14+Model!$M$15+0.000000001)),"",Field!L20)</f>
        <v>0.94082974878359904</v>
      </c>
      <c r="M39" s="2">
        <f ca="1">IF(OR($M$18=0,AND(Model!$M$16=1,Field!M$4&gt;=Model!$M$13-0.000000001,Field!M$4&lt;=Model!$M$13+Model!$M$15+0.000000001,Field!$A20&gt;=Model!$M$14-0.000000001,Field!$A20&lt;=Model!$M$14+Model!$M$15+0.000000001)),"",Field!M20)</f>
        <v>0.90848925935719116</v>
      </c>
      <c r="N39" s="2">
        <f ca="1">IF(OR($M$18=0,AND(Model!$M$16=1,Field!N$4&gt;=Model!$M$13-0.000000001,Field!N$4&lt;=Model!$M$13+Model!$M$15+0.000000001,Field!$A20&gt;=Model!$M$14-0.000000001,Field!$A20&lt;=Model!$M$14+Model!$M$15+0.000000001)),"",Field!N20)</f>
        <v>0.85804968924793901</v>
      </c>
      <c r="O39" s="2">
        <f ca="1">IF(OR($M$18=0,AND(Model!$M$16=1,Field!O$4&gt;=Model!$M$13-0.000000001,Field!O$4&lt;=Model!$M$13+Model!$M$15+0.000000001,Field!$A20&gt;=Model!$M$14-0.000000001,Field!$A20&lt;=Model!$M$14+Model!$M$15+0.000000001)),"",Field!O20)</f>
        <v>0.77831326088084674</v>
      </c>
      <c r="P39" s="2">
        <f ca="1">IF(OR($M$18=0,AND(Model!$M$16=1,Field!P$4&gt;=Model!$M$13-0.000000001,Field!P$4&lt;=Model!$M$13+Model!$M$15+0.000000001,Field!$A20&gt;=Model!$M$14-0.000000001,Field!$A20&lt;=Model!$M$14+Model!$M$15+0.000000001)),"",Field!P20)</f>
        <v>0.64893107821725882</v>
      </c>
      <c r="Q39" s="2">
        <f ca="1">IF(OR($M$18=0,AND(Model!$M$16=1,Field!Q$4&gt;=Model!$M$13-0.000000001,Field!Q$4&lt;=Model!$M$13+Model!$M$15+0.000000001,Field!$A20&gt;=Model!$M$14-0.000000001,Field!$A20&lt;=Model!$M$14+Model!$M$15+0.000000001)),"",Field!Q20)</f>
        <v>0.4271711395636788</v>
      </c>
      <c r="R39" s="2" t="str">
        <f>IF(OR($M$18=0,AND(Model!$M$16=1,Field!R$4&gt;=Model!$M$13-0.000000001,Field!R$4&lt;=Model!$M$13+Model!$M$15+0.000000001,Field!$A20&gt;=Model!$M$14-0.000000001,Field!$A20&lt;=Model!$M$14+Model!$M$15+0.000000001)),"",Field!R20)</f>
        <v/>
      </c>
      <c r="S39" s="2" t="str">
        <f>IF(OR($M$18=0,AND(Model!$M$16=1,Field!S$4&gt;=Model!$M$13-0.000000001,Field!S$4&lt;=Model!$M$13+Model!$M$15+0.000000001,Field!$A20&gt;=Model!$M$14-0.000000001,Field!$A20&lt;=Model!$M$14+Model!$M$15+0.000000001)),"",Field!S20)</f>
        <v/>
      </c>
      <c r="T39" s="2" t="str">
        <f>IF(OR($M$18=0,AND(Model!$M$16=1,Field!T$4&gt;=Model!$M$13-0.000000001,Field!T$4&lt;=Model!$M$13+Model!$M$15+0.000000001,Field!$A20&gt;=Model!$M$14-0.000000001,Field!$A20&lt;=Model!$M$14+Model!$M$15+0.000000001)),"",Field!T20)</f>
        <v/>
      </c>
      <c r="U39" s="2" t="str">
        <f>IF(OR($M$18=0,AND(Model!$M$16=1,Field!U$4&gt;=Model!$M$13-0.000000001,Field!U$4&lt;=Model!$M$13+Model!$M$15+0.000000001,Field!$A20&gt;=Model!$M$14-0.000000001,Field!$A20&lt;=Model!$M$14+Model!$M$15+0.000000001)),"",Field!U20)</f>
        <v/>
      </c>
      <c r="V39" s="2" t="str">
        <f>IF(OR($M$18=0,AND(Model!$M$16=1,Field!V$4&gt;=Model!$M$13-0.000000001,Field!V$4&lt;=Model!$M$13+Model!$M$15+0.000000001,Field!$A20&gt;=Model!$M$14-0.000000001,Field!$A20&lt;=Model!$M$14+Model!$M$15+0.000000001)),"",Field!V20)</f>
        <v/>
      </c>
      <c r="W39" s="2" t="str">
        <f>IF(OR($M$18=0,AND(Model!$M$16=1,Field!W$4&gt;=Model!$M$13-0.000000001,Field!W$4&lt;=Model!$M$13+Model!$M$15+0.000000001,Field!$A20&gt;=Model!$M$14-0.000000001,Field!$A20&lt;=Model!$M$14+Model!$M$15+0.000000001)),"",Field!W20)</f>
        <v/>
      </c>
      <c r="X39" s="2" t="str">
        <f>IF(OR($M$18=0,AND(Model!$M$16=1,Field!X$4&gt;=Model!$M$13-0.000000001,Field!X$4&lt;=Model!$M$13+Model!$M$15+0.000000001,Field!$A20&gt;=Model!$M$14-0.000000001,Field!$A20&lt;=Model!$M$14+Model!$M$15+0.000000001)),"",Field!X20)</f>
        <v/>
      </c>
      <c r="Y39" s="2" t="str">
        <f>IF(OR($M$18=0,AND(Model!$M$16=1,Field!Y$4&gt;=Model!$M$13-0.000000001,Field!Y$4&lt;=Model!$M$13+Model!$M$15+0.000000001,Field!$A20&gt;=Model!$M$14-0.000000001,Field!$A20&lt;=Model!$M$14+Model!$M$15+0.000000001)),"",Field!Y20)</f>
        <v/>
      </c>
      <c r="Z39" s="2" t="str">
        <f>IF(OR($M$18=0,AND(Model!$M$16=1,Field!Z$4&gt;=Model!$M$13-0.000000001,Field!Z$4&lt;=Model!$M$13+Model!$M$15+0.000000001,Field!$A20&gt;=Model!$M$14-0.000000001,Field!$A20&lt;=Model!$M$14+Model!$M$15+0.000000001)),"",Field!Z20)</f>
        <v/>
      </c>
      <c r="AA39" s="2" t="str">
        <f>IF(OR($M$18=0,AND(Model!$M$16=1,Field!AA$4&gt;=Model!$M$13-0.000000001,Field!AA$4&lt;=Model!$M$13+Model!$M$15+0.000000001,Field!$A20&gt;=Model!$M$14-0.000000001,Field!$A20&lt;=Model!$M$14+Model!$M$15+0.000000001)),"",Field!AA20)</f>
        <v/>
      </c>
      <c r="AB39" s="2" t="str">
        <f>IF(OR($M$18=0,AND(Model!$M$16=1,Field!AB$4&gt;=Model!$M$13-0.000000001,Field!AB$4&lt;=Model!$M$13+Model!$M$15+0.000000001,Field!$A20&gt;=Model!$M$14-0.000000001,Field!$A20&lt;=Model!$M$14+Model!$M$15+0.000000001)),"",Field!AB20)</f>
        <v/>
      </c>
      <c r="AC39" s="2">
        <f ca="1">IF(OR($M$18=0,AND(Model!$M$16=1,Field!AC$4&gt;=Model!$M$13-0.000000001,Field!AC$4&lt;=Model!$M$13+Model!$M$15+0.000000001,Field!$A20&gt;=Model!$M$14-0.000000001,Field!$A20&lt;=Model!$M$14+Model!$M$15+0.000000001)),"",Field!AC20)</f>
        <v>6.4889866231655075E-2</v>
      </c>
      <c r="AD39" s="2">
        <f ca="1">IF(OR($M$18=0,AND(Model!$M$16=1,Field!AD$4&gt;=Model!$M$13-0.000000001,Field!AD$4&lt;=Model!$M$13+Model!$M$15+0.000000001,Field!$A20&gt;=Model!$M$14-0.000000001,Field!$A20&lt;=Model!$M$14+Model!$M$15+0.000000001)),"",Field!AD20)</f>
        <v>0.10415998498684642</v>
      </c>
      <c r="AE39" s="2">
        <f ca="1">IF(OR($M$18=0,AND(Model!$M$16=1,Field!AE$4&gt;=Model!$M$13-0.000000001,Field!AE$4&lt;=Model!$M$13+Model!$M$15+0.000000001,Field!$A20&gt;=Model!$M$14-0.000000001,Field!$A20&lt;=Model!$M$14+Model!$M$15+0.000000001)),"",Field!AE20)</f>
        <v>0.132058892266742</v>
      </c>
      <c r="AF39" s="2">
        <f ca="1">IF(OR($M$18=0,AND(Model!$M$16=1,Field!AF$4&gt;=Model!$M$13-0.000000001,Field!AF$4&lt;=Model!$M$13+Model!$M$15+0.000000001,Field!$A20&gt;=Model!$M$14-0.000000001,Field!$A20&lt;=Model!$M$14+Model!$M$15+0.000000001)),"",Field!AF20)</f>
        <v>0.15399032222207151</v>
      </c>
      <c r="AG39" s="2">
        <f ca="1">IF(OR($M$18=0,AND(Model!$M$16=1,Field!AG$4&gt;=Model!$M$13-0.000000001,Field!AG$4&lt;=Model!$M$13+Model!$M$15+0.000000001,Field!$A20&gt;=Model!$M$14-0.000000001,Field!$A20&lt;=Model!$M$14+Model!$M$15+0.000000001)),"",Field!AG20)</f>
        <v>0.17231965817990111</v>
      </c>
      <c r="AH39" s="2">
        <f ca="1">IF(OR($M$18=0,AND(Model!$M$16=1,Field!AH$4&gt;=Model!$M$13-0.000000001,Field!AH$4&lt;=Model!$M$13+Model!$M$15+0.000000001,Field!$A20&gt;=Model!$M$14-0.000000001,Field!$A20&lt;=Model!$M$14+Model!$M$15+0.000000001)),"",Field!AH20)</f>
        <v>0.18823898243154374</v>
      </c>
      <c r="AI39" s="2">
        <f ca="1">IF(OR($M$18=0,AND(Model!$M$16=1,Field!AI$4&gt;=Model!$M$13-0.000000001,Field!AI$4&lt;=Model!$M$13+Model!$M$15+0.000000001,Field!$A20&gt;=Model!$M$14-0.000000001,Field!$A20&lt;=Model!$M$14+Model!$M$15+0.000000001)),"",Field!AI20)</f>
        <v>0.20242371070879536</v>
      </c>
      <c r="AJ39" s="2">
        <f ca="1">IF(OR($M$18=0,AND(Model!$M$16=1,Field!AJ$4&gt;=Model!$M$13-0.000000001,Field!AJ$4&lt;=Model!$M$13+Model!$M$15+0.000000001,Field!$A20&gt;=Model!$M$14-0.000000001,Field!$A20&lt;=Model!$M$14+Model!$M$15+0.000000001)),"",Field!AJ20)</f>
        <v>0.21529115407400026</v>
      </c>
      <c r="AK39" s="2">
        <f ca="1">IF(OR($M$18=0,AND(Model!$M$16=1,Field!AK$4&gt;=Model!$M$13-0.000000001,Field!AK$4&lt;=Model!$M$13+Model!$M$15+0.000000001,Field!$A20&gt;=Model!$M$14-0.000000001,Field!$A20&lt;=Model!$M$14+Model!$M$15+0.000000001)),"",Field!AK20)</f>
        <v>0.22711545454247226</v>
      </c>
      <c r="AL39" s="2">
        <f ca="1">IF(OR($M$18=0,AND(Model!$M$16=1,Field!AL$4&gt;=Model!$M$13-0.000000001,Field!AL$4&lt;=Model!$M$13+Model!$M$15+0.000000001,Field!$A20&gt;=Model!$M$14-0.000000001,Field!$A20&lt;=Model!$M$14+Model!$M$15+0.000000001)),"",Field!AL20)</f>
        <v>0.23808488689416821</v>
      </c>
      <c r="AM39" s="2">
        <f ca="1">IF(OR($M$18=0,AND(Model!$M$16=1,Field!AM$4&gt;=Model!$M$13-0.000000001,Field!AM$4&lt;=Model!$M$13+Model!$M$15+0.000000001,Field!$A20&gt;=Model!$M$14-0.000000001,Field!$A20&lt;=Model!$M$14+Model!$M$15+0.000000001)),"",Field!AM20)</f>
        <v>0.24833330043293086</v>
      </c>
      <c r="AN39" s="2">
        <f ca="1">IF(OR($M$18=0,AND(Model!$M$16=1,Field!AN$4&gt;=Model!$M$13-0.000000001,Field!AN$4&lt;=Model!$M$13+Model!$M$15+0.000000001,Field!$A20&gt;=Model!$M$14-0.000000001,Field!$A20&lt;=Model!$M$14+Model!$M$15+0.000000001)),"",Field!AN20)</f>
        <v>0.25795867751843976</v>
      </c>
      <c r="AO39" s="2">
        <f ca="1">IF(OR($M$18=0,AND(Model!$M$16=1,Field!AO$4&gt;=Model!$M$13-0.000000001,Field!AO$4&lt;=Model!$M$13+Model!$M$15+0.000000001,Field!$A20&gt;=Model!$M$14-0.000000001,Field!$A20&lt;=Model!$M$14+Model!$M$15+0.000000001)),"",Field!AO20)</f>
        <v>0.2670346805784819</v>
      </c>
      <c r="AP39" s="2">
        <f ca="1">IF(OR($M$18=0,AND(Model!$M$16=1,Field!AP$4&gt;=Model!$M$13-0.000000001,Field!AP$4&lt;=Model!$M$13+Model!$M$15+0.000000001,Field!$A20&gt;=Model!$M$14-0.000000001,Field!$A20&lt;=Model!$M$14+Model!$M$15+0.000000001)),"",Field!AP20)</f>
        <v>0.275618109835856</v>
      </c>
      <c r="AQ39" s="2">
        <f ca="1">IF(OR($M$18=0,AND(Model!$M$16=1,Field!AQ$4&gt;=Model!$M$13-0.000000001,Field!AQ$4&lt;=Model!$M$13+Model!$M$15+0.000000001,Field!$A20&gt;=Model!$M$14-0.000000001,Field!$A20&lt;=Model!$M$14+Model!$M$15+0.000000001)),"",Field!AQ20)</f>
        <v>0.28375384896886602</v>
      </c>
      <c r="AR39" s="2">
        <f ca="1">IF(OR($M$18=0,AND(Model!$M$16=1,Field!AR$4&gt;=Model!$M$13-0.000000001,Field!AR$4&lt;=Model!$M$13+Model!$M$15+0.000000001,Field!$A20&gt;=Model!$M$14-0.000000001,Field!$A20&lt;=Model!$M$14+Model!$M$15+0.000000001)),"",Field!AR20)</f>
        <v>0.29147820647628692</v>
      </c>
      <c r="AS39" s="2">
        <f ca="1">IF(OR($M$18=0,AND(Model!$M$16=1,Field!AS$4&gt;=Model!$M$13-0.000000001,Field!AS$4&lt;=Model!$M$13+Model!$M$15+0.000000001,Field!$A20&gt;=Model!$M$14-0.000000001,Field!$A20&lt;=Model!$M$14+Model!$M$15+0.000000001)),"",Field!AS20)</f>
        <v>0.29882120071125756</v>
      </c>
      <c r="AT39" s="2">
        <f ca="1">IF(OR($M$18=0,AND(Model!$M$16=1,Field!AT$4&gt;=Model!$M$13-0.000000001,Field!AT$4&lt;=Model!$M$13+Model!$M$15+0.000000001,Field!$A20&gt;=Model!$M$14-0.000000001,Field!$A20&lt;=Model!$M$14+Model!$M$15+0.000000001)),"",Field!AT20)</f>
        <v>0.30580813005044377</v>
      </c>
      <c r="AU39" s="2">
        <f ca="1">IF(OR($M$18=0,AND(Model!$M$16=1,Field!AU$4&gt;=Model!$M$13-0.000000001,Field!AU$4&lt;=Model!$M$13+Model!$M$15+0.000000001,Field!$A20&gt;=Model!$M$14-0.000000001,Field!$A20&lt;=Model!$M$14+Model!$M$15+0.000000001)),"",Field!AU20)</f>
        <v>0.31246064406126245</v>
      </c>
      <c r="AV39" s="2">
        <f ca="1">IF(OR($M$18=0,AND(Model!$M$16=1,Field!AV$4&gt;=Model!$M$13-0.000000001,Field!AV$4&lt;=Model!$M$13+Model!$M$15+0.000000001,Field!$A20&gt;=Model!$M$14-0.000000001,Field!$A20&lt;=Model!$M$14+Model!$M$15+0.000000001)),"",Field!AV20)</f>
        <v>0.31879745045474184</v>
      </c>
      <c r="AW39" s="2">
        <f ca="1">IF(OR($M$18=0,AND(Model!$M$16=1,Field!AW$4&gt;=Model!$M$13-0.000000001,Field!AW$4&lt;=Model!$M$13+Model!$M$15+0.000000001,Field!$A20&gt;=Model!$M$14-0.000000001,Field!$A20&lt;=Model!$M$14+Model!$M$15+0.000000001)),"",Field!AW20)</f>
        <v>0.32483473613944697</v>
      </c>
      <c r="AX39" s="2">
        <f ca="1">IF(OR($M$18=0,AND(Model!$M$16=1,Field!AX$4&gt;=Model!$M$13-0.000000001,Field!AX$4&lt;=Model!$M$13+Model!$M$15+0.000000001,Field!$A20&gt;=Model!$M$14-0.000000001,Field!$A20&lt;=Model!$M$14+Model!$M$15+0.000000001)),"",Field!AX20)</f>
        <v>0.33058633663752485</v>
      </c>
      <c r="AY39" s="2">
        <f ca="1">IF(OR($M$18=0,AND(Model!$M$16=1,Field!AY$4&gt;=Model!$M$13-0.000000001,Field!AY$4&lt;=Model!$M$13+Model!$M$15+0.000000001,Field!$A20&gt;=Model!$M$14-0.000000001,Field!$A20&lt;=Model!$M$14+Model!$M$15+0.000000001)),"",Field!AY20)</f>
        <v>0.33606364775929515</v>
      </c>
      <c r="AZ39" s="2">
        <f ca="1">IF(OR($M$18=0,AND(Model!$M$16=1,Field!AZ$4&gt;=Model!$M$13-0.000000001,Field!AZ$4&lt;=Model!$M$13+Model!$M$15+0.000000001,Field!$A20&gt;=Model!$M$14-0.000000001,Field!$A20&lt;=Model!$M$14+Model!$M$15+0.000000001)),"",Field!AZ20)</f>
        <v>0.34127522900905305</v>
      </c>
      <c r="BA39" s="2">
        <f ca="1">IF(OR($M$18=0,AND(Model!$M$16=1,Field!BA$4&gt;=Model!$M$13-0.000000001,Field!BA$4&lt;=Model!$M$13+Model!$M$15+0.000000001,Field!$A20&gt;=Model!$M$14-0.000000001,Field!$A20&lt;=Model!$M$14+Model!$M$15+0.000000001)),"",Field!BA20)</f>
        <v>0.34622599109414365</v>
      </c>
      <c r="BB39" s="2">
        <f ca="1">IF(OR($M$18=0,AND(Model!$M$16=1,Field!BB$4&gt;=Model!$M$13-0.000000001,Field!BB$4&lt;=Model!$M$13+Model!$M$15+0.000000001,Field!$A20&gt;=Model!$M$14-0.000000001,Field!$A20&lt;=Model!$M$14+Model!$M$15+0.000000001)),"",Field!BB20)</f>
        <v>0.3509157787836385</v>
      </c>
      <c r="BC39" s="2">
        <f ca="1">IF(OR($M$18=0,AND(Model!$M$16=1,Field!BC$4&gt;=Model!$M$13-0.000000001,Field!BC$4&lt;=Model!$M$13+Model!$M$15+0.000000001,Field!$A20&gt;=Model!$M$14-0.000000001,Field!$A20&lt;=Model!$M$14+Model!$M$15+0.000000001)),"",Field!BC20)</f>
        <v>0.35533703876691164</v>
      </c>
      <c r="BD39" s="2">
        <f ca="1">IF(OR($M$18=0,AND(Model!$M$16=1,Field!BD$4&gt;=Model!$M$13-0.000000001,Field!BD$4&lt;=Model!$M$13+Model!$M$15+0.000000001,Field!$A20&gt;=Model!$M$14-0.000000001,Field!$A20&lt;=Model!$M$14+Model!$M$15+0.000000001)),"",Field!BD20)</f>
        <v>0.3594710751491722</v>
      </c>
      <c r="BE39" s="2">
        <f ca="1">IF(OR($M$18=0,AND(Model!$M$16=1,Field!BE$4&gt;=Model!$M$13-0.000000001,Field!BE$4&lt;=Model!$M$13+Model!$M$15+0.000000001,Field!$A20&gt;=Model!$M$14-0.000000001,Field!$A20&lt;=Model!$M$14+Model!$M$15+0.000000001)),"",Field!BE20)</f>
        <v>0.36328210417394136</v>
      </c>
      <c r="BF39" s="2">
        <f ca="1">IF(OR($M$18=0,AND(Model!$M$16=1,Field!BF$4&gt;=Model!$M$13-0.000000001,Field!BF$4&lt;=Model!$M$13+Model!$M$15+0.000000001,Field!$A20&gt;=Model!$M$14-0.000000001,Field!$A20&lt;=Model!$M$14+Model!$M$15+0.000000001)),"",Field!BF20)</f>
        <v>0.36670786438188752</v>
      </c>
      <c r="BG39" s="2">
        <f ca="1">IF(OR($M$18=0,AND(Model!$M$16=1,Field!BG$4&gt;=Model!$M$13-0.000000001,Field!BG$4&lt;=Model!$M$13+Model!$M$15+0.000000001,Field!$A20&gt;=Model!$M$14-0.000000001,Field!$A20&lt;=Model!$M$14+Model!$M$15+0.000000001)),"",Field!BG20)</f>
        <v>0.36964482418827793</v>
      </c>
      <c r="BH39" s="2">
        <f ca="1">IF(OR($M$18=0,AND(Model!$M$16=1,Field!BH$4&gt;=Model!$M$13-0.000000001,Field!BH$4&lt;=Model!$M$13+Model!$M$15+0.000000001,Field!$A20&gt;=Model!$M$14-0.000000001,Field!$A20&lt;=Model!$M$14+Model!$M$15+0.000000001)),"",Field!BH20)</f>
        <v>0.3719249073990567</v>
      </c>
      <c r="BI39" s="2">
        <f ca="1">IF(OR($M$18=0,AND(Model!$M$16=1,Field!BI$4&gt;=Model!$M$13-0.000000001,Field!BI$4&lt;=Model!$M$13+Model!$M$15+0.000000001,Field!$A20&gt;=Model!$M$14-0.000000001,Field!$A20&lt;=Model!$M$14+Model!$M$15+0.000000001)),"",Field!BI20)</f>
        <v>0.37327889532289782</v>
      </c>
      <c r="BJ39" s="7">
        <f ca="1">IF(OR($M$18=0,AND(Model!$M$16=1,Field!BJ$4&gt;=Model!$M$13-0.000000001,Field!BJ$4&lt;=Model!$M$13+Model!$M$15+0.000000001,Field!$A20&gt;=Model!$M$14-0.000000001,Field!$A20&lt;=Model!$M$14+Model!$M$15+0.000000001)),"",Field!BJ20)</f>
        <v>0.37327889532289782</v>
      </c>
      <c r="BK39" s="1"/>
    </row>
    <row r="40" spans="1:63" ht="12" customHeight="1">
      <c r="A40" s="1"/>
      <c r="B40" s="6">
        <f>IF(OR($M$18=0,AND(Model!$M$16=1,Field!B$4&gt;=Model!$M$13-0.000000001,Field!B$4&lt;=Model!$M$13+Model!$M$15+0.000000001,Field!$A21&gt;=Model!$M$14-0.000000001,Field!$A21&lt;=Model!$M$14+Model!$M$15+0.000000001)),"",Field!B21)</f>
        <v>1</v>
      </c>
      <c r="C40" s="2">
        <f ca="1">IF(OR($M$18=0,AND(Model!$M$16=1,Field!C$4&gt;=Model!$M$13-0.000000001,Field!C$4&lt;=Model!$M$13+Model!$M$15+0.000000001,Field!$A21&gt;=Model!$M$14-0.000000001,Field!$A21&lt;=Model!$M$14+Model!$M$15+0.000000001)),"",Field!C21)</f>
        <v>0.99950095893174307</v>
      </c>
      <c r="D40" s="2">
        <f ca="1">IF(OR($M$18=0,AND(Model!$M$16=1,Field!D$4&gt;=Model!$M$13-0.000000001,Field!D$4&lt;=Model!$M$13+Model!$M$15+0.000000001,Field!$A21&gt;=Model!$M$14-0.000000001,Field!$A21&lt;=Model!$M$14+Model!$M$15+0.000000001)),"",Field!D21)</f>
        <v>0.99874670302581814</v>
      </c>
      <c r="E40" s="2">
        <f ca="1">IF(OR($M$18=0,AND(Model!$M$16=1,Field!E$4&gt;=Model!$M$13-0.000000001,Field!E$4&lt;=Model!$M$13+Model!$M$15+0.000000001,Field!$A21&gt;=Model!$M$14-0.000000001,Field!$A21&lt;=Model!$M$14+Model!$M$15+0.000000001)),"",Field!E21)</f>
        <v>0.99760082768194969</v>
      </c>
      <c r="F40" s="2">
        <f ca="1">IF(OR($M$18=0,AND(Model!$M$16=1,Field!F$4&gt;=Model!$M$13-0.000000001,Field!F$4&lt;=Model!$M$13+Model!$M$15+0.000000001,Field!$A21&gt;=Model!$M$14-0.000000001,Field!$A21&lt;=Model!$M$14+Model!$M$15+0.000000001)),"",Field!F21)</f>
        <v>0.99585364915276608</v>
      </c>
      <c r="G40" s="2">
        <f ca="1">IF(OR($M$18=0,AND(Model!$M$16=1,Field!G$4&gt;=Model!$M$13-0.000000001,Field!G$4&lt;=Model!$M$13+Model!$M$15+0.000000001,Field!$A21&gt;=Model!$M$14-0.000000001,Field!$A21&lt;=Model!$M$14+Model!$M$15+0.000000001)),"",Field!G21)</f>
        <v>0.99318228011629162</v>
      </c>
      <c r="H40" s="2">
        <f ca="1">IF(OR($M$18=0,AND(Model!$M$16=1,Field!H$4&gt;=Model!$M$13-0.000000001,Field!H$4&lt;=Model!$M$13+Model!$M$15+0.000000001,Field!$A21&gt;=Model!$M$14-0.000000001,Field!$A21&lt;=Model!$M$14+Model!$M$15+0.000000001)),"",Field!H21)</f>
        <v>0.98908845781698995</v>
      </c>
      <c r="I40" s="2">
        <f ca="1">IF(OR($M$18=0,AND(Model!$M$16=1,Field!I$4&gt;=Model!$M$13-0.000000001,Field!I$4&lt;=Model!$M$13+Model!$M$15+0.000000001,Field!$A21&gt;=Model!$M$14-0.000000001,Field!$A21&lt;=Model!$M$14+Model!$M$15+0.000000001)),"",Field!I21)</f>
        <v>0.98280118287408913</v>
      </c>
      <c r="J40" s="2">
        <f ca="1">IF(OR($M$18=0,AND(Model!$M$16=1,Field!J$4&gt;=Model!$M$13-0.000000001,Field!J$4&lt;=Model!$M$13+Model!$M$15+0.000000001,Field!$A21&gt;=Model!$M$14-0.000000001,Field!$A21&lt;=Model!$M$14+Model!$M$15+0.000000001)),"",Field!J21)</f>
        <v>0.9731230358510099</v>
      </c>
      <c r="K40" s="2">
        <f ca="1">IF(OR($M$18=0,AND(Model!$M$16=1,Field!K$4&gt;=Model!$M$13-0.000000001,Field!K$4&lt;=Model!$M$13+Model!$M$15+0.000000001,Field!$A21&gt;=Model!$M$14-0.000000001,Field!$A21&lt;=Model!$M$14+Model!$M$15+0.000000001)),"",Field!K21)</f>
        <v>0.95818480539481599</v>
      </c>
      <c r="L40" s="2">
        <f ca="1">IF(OR($M$18=0,AND(Model!$M$16=1,Field!L$4&gt;=Model!$M$13-0.000000001,Field!L$4&lt;=Model!$M$13+Model!$M$15+0.000000001,Field!$A21&gt;=Model!$M$14-0.000000001,Field!$A21&lt;=Model!$M$14+Model!$M$15+0.000000001)),"",Field!L21)</f>
        <v>0.93504723067309603</v>
      </c>
      <c r="M40" s="2">
        <f ca="1">IF(OR($M$18=0,AND(Model!$M$16=1,Field!M$4&gt;=Model!$M$13-0.000000001,Field!M$4&lt;=Model!$M$13+Model!$M$15+0.000000001,Field!$A21&gt;=Model!$M$14-0.000000001,Field!$A21&lt;=Model!$M$14+Model!$M$15+0.000000001)),"",Field!M21)</f>
        <v>0.89903938521053162</v>
      </c>
      <c r="N40" s="2">
        <f ca="1">IF(OR($M$18=0,AND(Model!$M$16=1,Field!N$4&gt;=Model!$M$13-0.000000001,Field!N$4&lt;=Model!$M$13+Model!$M$15+0.000000001,Field!$A21&gt;=Model!$M$14-0.000000001,Field!$A21&lt;=Model!$M$14+Model!$M$15+0.000000001)),"",Field!N21)</f>
        <v>0.84262494803847976</v>
      </c>
      <c r="O40" s="2">
        <f ca="1">IF(OR($M$18=0,AND(Model!$M$16=1,Field!O$4&gt;=Model!$M$13-0.000000001,Field!O$4&lt;=Model!$M$13+Model!$M$15+0.000000001,Field!$A21&gt;=Model!$M$14-0.000000001,Field!$A21&lt;=Model!$M$14+Model!$M$15+0.000000001)),"",Field!O21)</f>
        <v>0.75339009277304392</v>
      </c>
      <c r="P40" s="2">
        <f ca="1">IF(OR($M$18=0,AND(Model!$M$16=1,Field!P$4&gt;=Model!$M$13-0.000000001,Field!P$4&lt;=Model!$M$13+Model!$M$15+0.000000001,Field!$A21&gt;=Model!$M$14-0.000000001,Field!$A21&lt;=Model!$M$14+Model!$M$15+0.000000001)),"",Field!P21)</f>
        <v>0.61039855925294095</v>
      </c>
      <c r="Q40" s="2">
        <f ca="1">IF(OR($M$18=0,AND(Model!$M$16=1,Field!Q$4&gt;=Model!$M$13-0.000000001,Field!Q$4&lt;=Model!$M$13+Model!$M$15+0.000000001,Field!$A21&gt;=Model!$M$14-0.000000001,Field!$A21&lt;=Model!$M$14+Model!$M$15+0.000000001)),"",Field!Q21)</f>
        <v>0.37799863830038011</v>
      </c>
      <c r="R40" s="2" t="str">
        <f>IF(OR($M$18=0,AND(Model!$M$16=1,Field!R$4&gt;=Model!$M$13-0.000000001,Field!R$4&lt;=Model!$M$13+Model!$M$15+0.000000001,Field!$A21&gt;=Model!$M$14-0.000000001,Field!$A21&lt;=Model!$M$14+Model!$M$15+0.000000001)),"",Field!R21)</f>
        <v/>
      </c>
      <c r="S40" s="2" t="str">
        <f>IF(OR($M$18=0,AND(Model!$M$16=1,Field!S$4&gt;=Model!$M$13-0.000000001,Field!S$4&lt;=Model!$M$13+Model!$M$15+0.000000001,Field!$A21&gt;=Model!$M$14-0.000000001,Field!$A21&lt;=Model!$M$14+Model!$M$15+0.000000001)),"",Field!S21)</f>
        <v/>
      </c>
      <c r="T40" s="2" t="str">
        <f>IF(OR($M$18=0,AND(Model!$M$16=1,Field!T$4&gt;=Model!$M$13-0.000000001,Field!T$4&lt;=Model!$M$13+Model!$M$15+0.000000001,Field!$A21&gt;=Model!$M$14-0.000000001,Field!$A21&lt;=Model!$M$14+Model!$M$15+0.000000001)),"",Field!T21)</f>
        <v/>
      </c>
      <c r="U40" s="2" t="str">
        <f>IF(OR($M$18=0,AND(Model!$M$16=1,Field!U$4&gt;=Model!$M$13-0.000000001,Field!U$4&lt;=Model!$M$13+Model!$M$15+0.000000001,Field!$A21&gt;=Model!$M$14-0.000000001,Field!$A21&lt;=Model!$M$14+Model!$M$15+0.000000001)),"",Field!U21)</f>
        <v/>
      </c>
      <c r="V40" s="2" t="str">
        <f>IF(OR($M$18=0,AND(Model!$M$16=1,Field!V$4&gt;=Model!$M$13-0.000000001,Field!V$4&lt;=Model!$M$13+Model!$M$15+0.000000001,Field!$A21&gt;=Model!$M$14-0.000000001,Field!$A21&lt;=Model!$M$14+Model!$M$15+0.000000001)),"",Field!V21)</f>
        <v/>
      </c>
      <c r="W40" s="2" t="str">
        <f>IF(OR($M$18=0,AND(Model!$M$16=1,Field!W$4&gt;=Model!$M$13-0.000000001,Field!W$4&lt;=Model!$M$13+Model!$M$15+0.000000001,Field!$A21&gt;=Model!$M$14-0.000000001,Field!$A21&lt;=Model!$M$14+Model!$M$15+0.000000001)),"",Field!W21)</f>
        <v/>
      </c>
      <c r="X40" s="2" t="str">
        <f>IF(OR($M$18=0,AND(Model!$M$16=1,Field!X$4&gt;=Model!$M$13-0.000000001,Field!X$4&lt;=Model!$M$13+Model!$M$15+0.000000001,Field!$A21&gt;=Model!$M$14-0.000000001,Field!$A21&lt;=Model!$M$14+Model!$M$15+0.000000001)),"",Field!X21)</f>
        <v/>
      </c>
      <c r="Y40" s="2" t="str">
        <f>IF(OR($M$18=0,AND(Model!$M$16=1,Field!Y$4&gt;=Model!$M$13-0.000000001,Field!Y$4&lt;=Model!$M$13+Model!$M$15+0.000000001,Field!$A21&gt;=Model!$M$14-0.000000001,Field!$A21&lt;=Model!$M$14+Model!$M$15+0.000000001)),"",Field!Y21)</f>
        <v/>
      </c>
      <c r="Z40" s="2" t="str">
        <f>IF(OR($M$18=0,AND(Model!$M$16=1,Field!Z$4&gt;=Model!$M$13-0.000000001,Field!Z$4&lt;=Model!$M$13+Model!$M$15+0.000000001,Field!$A21&gt;=Model!$M$14-0.000000001,Field!$A21&lt;=Model!$M$14+Model!$M$15+0.000000001)),"",Field!Z21)</f>
        <v/>
      </c>
      <c r="AA40" s="2" t="str">
        <f>IF(OR($M$18=0,AND(Model!$M$16=1,Field!AA$4&gt;=Model!$M$13-0.000000001,Field!AA$4&lt;=Model!$M$13+Model!$M$15+0.000000001,Field!$A21&gt;=Model!$M$14-0.000000001,Field!$A21&lt;=Model!$M$14+Model!$M$15+0.000000001)),"",Field!AA21)</f>
        <v/>
      </c>
      <c r="AB40" s="2" t="str">
        <f>IF(OR($M$18=0,AND(Model!$M$16=1,Field!AB$4&gt;=Model!$M$13-0.000000001,Field!AB$4&lt;=Model!$M$13+Model!$M$15+0.000000001,Field!$A21&gt;=Model!$M$14-0.000000001,Field!$A21&lt;=Model!$M$14+Model!$M$15+0.000000001)),"",Field!AB21)</f>
        <v/>
      </c>
      <c r="AC40" s="2">
        <f ca="1">IF(OR($M$18=0,AND(Model!$M$16=1,Field!AC$4&gt;=Model!$M$13-0.000000001,Field!AC$4&lt;=Model!$M$13+Model!$M$15+0.000000001,Field!$A21&gt;=Model!$M$14-0.000000001,Field!$A21&lt;=Model!$M$14+Model!$M$15+0.000000001)),"",Field!AC21)</f>
        <v>3.2451718502281415E-2</v>
      </c>
      <c r="AD40" s="2">
        <f ca="1">IF(OR($M$18=0,AND(Model!$M$16=1,Field!AD$4&gt;=Model!$M$13-0.000000001,Field!AD$4&lt;=Model!$M$13+Model!$M$15+0.000000001,Field!$A21&gt;=Model!$M$14-0.000000001,Field!$A21&lt;=Model!$M$14+Model!$M$15+0.000000001)),"",Field!AD21)</f>
        <v>6.2352482226128679E-2</v>
      </c>
      <c r="AE40" s="2">
        <f ca="1">IF(OR($M$18=0,AND(Model!$M$16=1,Field!AE$4&gt;=Model!$M$13-0.000000001,Field!AE$4&lt;=Model!$M$13+Model!$M$15+0.000000001,Field!$A21&gt;=Model!$M$14-0.000000001,Field!$A21&lt;=Model!$M$14+Model!$M$15+0.000000001)),"",Field!AE21)</f>
        <v>8.8061111772350861E-2</v>
      </c>
      <c r="AF40" s="2">
        <f ca="1">IF(OR($M$18=0,AND(Model!$M$16=1,Field!AF$4&gt;=Model!$M$13-0.000000001,Field!AF$4&lt;=Model!$M$13+Model!$M$15+0.000000001,Field!$A21&gt;=Model!$M$14-0.000000001,Field!$A21&lt;=Model!$M$14+Model!$M$15+0.000000001)),"",Field!AF21)</f>
        <v>0.11022925503406515</v>
      </c>
      <c r="AG40" s="2">
        <f ca="1">IF(OR($M$18=0,AND(Model!$M$16=1,Field!AG$4&gt;=Model!$M$13-0.000000001,Field!AG$4&lt;=Model!$M$13+Model!$M$15+0.000000001,Field!$A21&gt;=Model!$M$14-0.000000001,Field!$A21&lt;=Model!$M$14+Model!$M$15+0.000000001)),"",Field!AG21)</f>
        <v>0.12969739226294408</v>
      </c>
      <c r="AH40" s="2">
        <f ca="1">IF(OR($M$18=0,AND(Model!$M$16=1,Field!AH$4&gt;=Model!$M$13-0.000000001,Field!AH$4&lt;=Model!$M$13+Model!$M$15+0.000000001,Field!$A21&gt;=Model!$M$14-0.000000001,Field!$A21&lt;=Model!$M$14+Model!$M$15+0.000000001)),"",Field!AH21)</f>
        <v>0.14711847422457497</v>
      </c>
      <c r="AI40" s="2">
        <f ca="1">IF(OR($M$18=0,AND(Model!$M$16=1,Field!AI$4&gt;=Model!$M$13-0.000000001,Field!AI$4&lt;=Model!$M$13+Model!$M$15+0.000000001,Field!$A21&gt;=Model!$M$14-0.000000001,Field!$A21&lt;=Model!$M$14+Model!$M$15+0.000000001)),"",Field!AI21)</f>
        <v>0.16295239092760419</v>
      </c>
      <c r="AJ40" s="2">
        <f ca="1">IF(OR($M$18=0,AND(Model!$M$16=1,Field!AJ$4&gt;=Model!$M$13-0.000000001,Field!AJ$4&lt;=Model!$M$13+Model!$M$15+0.000000001,Field!$A21&gt;=Model!$M$14-0.000000001,Field!$A21&lt;=Model!$M$14+Model!$M$15+0.000000001)),"",Field!AJ21)</f>
        <v>0.17751785370045992</v>
      </c>
      <c r="AK40" s="2">
        <f ca="1">IF(OR($M$18=0,AND(Model!$M$16=1,Field!AK$4&gt;=Model!$M$13-0.000000001,Field!AK$4&lt;=Model!$M$13+Model!$M$15+0.000000001,Field!$A21&gt;=Model!$M$14-0.000000001,Field!$A21&lt;=Model!$M$14+Model!$M$15+0.000000001)),"",Field!AK21)</f>
        <v>0.19103805187704195</v>
      </c>
      <c r="AL40" s="2">
        <f ca="1">IF(OR($M$18=0,AND(Model!$M$16=1,Field!AL$4&gt;=Model!$M$13-0.000000001,Field!AL$4&lt;=Model!$M$13+Model!$M$15+0.000000001,Field!$A21&gt;=Model!$M$14-0.000000001,Field!$A21&lt;=Model!$M$14+Model!$M$15+0.000000001)),"",Field!AL21)</f>
        <v>0.20367253557969753</v>
      </c>
      <c r="AM40" s="2">
        <f ca="1">IF(OR($M$18=0,AND(Model!$M$16=1,Field!AM$4&gt;=Model!$M$13-0.000000001,Field!AM$4&lt;=Model!$M$13+Model!$M$15+0.000000001,Field!$A21&gt;=Model!$M$14-0.000000001,Field!$A21&lt;=Model!$M$14+Model!$M$15+0.000000001)),"",Field!AM21)</f>
        <v>0.21553824435318419</v>
      </c>
      <c r="AN40" s="2">
        <f ca="1">IF(OR($M$18=0,AND(Model!$M$16=1,Field!AN$4&gt;=Model!$M$13-0.000000001,Field!AN$4&lt;=Model!$M$13+Model!$M$15+0.000000001,Field!$A21&gt;=Model!$M$14-0.000000001,Field!$A21&lt;=Model!$M$14+Model!$M$15+0.000000001)),"",Field!AN21)</f>
        <v>0.22672323145506953</v>
      </c>
      <c r="AO40" s="2">
        <f ca="1">IF(OR($M$18=0,AND(Model!$M$16=1,Field!AO$4&gt;=Model!$M$13-0.000000001,Field!AO$4&lt;=Model!$M$13+Model!$M$15+0.000000001,Field!$A21&gt;=Model!$M$14-0.000000001,Field!$A21&lt;=Model!$M$14+Model!$M$15+0.000000001)),"",Field!AO21)</f>
        <v>0.23729566363742899</v>
      </c>
      <c r="AP40" s="2">
        <f ca="1">IF(OR($M$18=0,AND(Model!$M$16=1,Field!AP$4&gt;=Model!$M$13-0.000000001,Field!AP$4&lt;=Model!$M$13+Model!$M$15+0.000000001,Field!$A21&gt;=Model!$M$14-0.000000001,Field!$A21&lt;=Model!$M$14+Model!$M$15+0.000000001)),"",Field!AP21)</f>
        <v>0.24730977934383377</v>
      </c>
      <c r="AQ40" s="2">
        <f ca="1">IF(OR($M$18=0,AND(Model!$M$16=1,Field!AQ$4&gt;=Model!$M$13-0.000000001,Field!AQ$4&lt;=Model!$M$13+Model!$M$15+0.000000001,Field!$A21&gt;=Model!$M$14-0.000000001,Field!$A21&lt;=Model!$M$14+Model!$M$15+0.000000001)),"",Field!AQ21)</f>
        <v>0.25680987456577831</v>
      </c>
      <c r="AR40" s="2">
        <f ca="1">IF(OR($M$18=0,AND(Model!$M$16=1,Field!AR$4&gt;=Model!$M$13-0.000000001,Field!AR$4&lt;=Model!$M$13+Model!$M$15+0.000000001,Field!$A21&gt;=Model!$M$14-0.000000001,Field!$A21&lt;=Model!$M$14+Model!$M$15+0.000000001)),"",Field!AR21)</f>
        <v>0.26583299472132105</v>
      </c>
      <c r="AS40" s="2">
        <f ca="1">IF(OR($M$18=0,AND(Model!$M$16=1,Field!AS$4&gt;=Model!$M$13-0.000000001,Field!AS$4&lt;=Model!$M$13+Model!$M$15+0.000000001,Field!$A21&gt;=Model!$M$14-0.000000001,Field!$A21&lt;=Model!$M$14+Model!$M$15+0.000000001)),"",Field!AS21)</f>
        <v>0.27441076504637274</v>
      </c>
      <c r="AT40" s="2">
        <f ca="1">IF(OR($M$18=0,AND(Model!$M$16=1,Field!AT$4&gt;=Model!$M$13-0.000000001,Field!AT$4&lt;=Model!$M$13+Model!$M$15+0.000000001,Field!$A21&gt;=Model!$M$14-0.000000001,Field!$A21&lt;=Model!$M$14+Model!$M$15+0.000000001)),"",Field!AT21)</f>
        <v>0.28257063585912134</v>
      </c>
      <c r="AU40" s="2">
        <f ca="1">IF(OR($M$18=0,AND(Model!$M$16=1,Field!AU$4&gt;=Model!$M$13-0.000000001,Field!AU$4&lt;=Model!$M$13+Model!$M$15+0.000000001,Field!$A21&gt;=Model!$M$14-0.000000001,Field!$A21&lt;=Model!$M$14+Model!$M$15+0.000000001)),"",Field!AU21)</f>
        <v>0.29033671765701186</v>
      </c>
      <c r="AV40" s="2">
        <f ca="1">IF(OR($M$18=0,AND(Model!$M$16=1,Field!AV$4&gt;=Model!$M$13-0.000000001,Field!AV$4&lt;=Model!$M$13+Model!$M$15+0.000000001,Field!$A21&gt;=Model!$M$14-0.000000001,Field!$A21&lt;=Model!$M$14+Model!$M$15+0.000000001)),"",Field!AV21)</f>
        <v>0.29773031247825188</v>
      </c>
      <c r="AW40" s="2">
        <f ca="1">IF(OR($M$18=0,AND(Model!$M$16=1,Field!AW$4&gt;=Model!$M$13-0.000000001,Field!AW$4&lt;=Model!$M$13+Model!$M$15+0.000000001,Field!$A21&gt;=Model!$M$14-0.000000001,Field!$A21&lt;=Model!$M$14+Model!$M$15+0.000000001)),"",Field!AW21)</f>
        <v>0.30477019820776075</v>
      </c>
      <c r="AX40" s="2">
        <f ca="1">IF(OR($M$18=0,AND(Model!$M$16=1,Field!AX$4&gt;=Model!$M$13-0.000000001,Field!AX$4&lt;=Model!$M$13+Model!$M$15+0.000000001,Field!$A21&gt;=Model!$M$14-0.000000001,Field!$A21&lt;=Model!$M$14+Model!$M$15+0.000000001)),"",Field!AX21)</f>
        <v>0.31147268167700787</v>
      </c>
      <c r="AY40" s="2">
        <f ca="1">IF(OR($M$18=0,AND(Model!$M$16=1,Field!AY$4&gt;=Model!$M$13-0.000000001,Field!AY$4&lt;=Model!$M$13+Model!$M$15+0.000000001,Field!$A21&gt;=Model!$M$14-0.000000001,Field!$A21&lt;=Model!$M$14+Model!$M$15+0.000000001)),"",Field!AY21)</f>
        <v>0.31785139655757666</v>
      </c>
      <c r="AZ40" s="2">
        <f ca="1">IF(OR($M$18=0,AND(Model!$M$16=1,Field!AZ$4&gt;=Model!$M$13-0.000000001,Field!AZ$4&lt;=Model!$M$13+Model!$M$15+0.000000001,Field!$A21&gt;=Model!$M$14-0.000000001,Field!$A21&lt;=Model!$M$14+Model!$M$15+0.000000001)),"",Field!AZ21)</f>
        <v>0.32391677538796959</v>
      </c>
      <c r="BA40" s="2">
        <f ca="1">IF(OR($M$18=0,AND(Model!$M$16=1,Field!BA$4&gt;=Model!$M$13-0.000000001,Field!BA$4&lt;=Model!$M$13+Model!$M$15+0.000000001,Field!$A21&gt;=Model!$M$14-0.000000001,Field!$A21&lt;=Model!$M$14+Model!$M$15+0.000000001)),"",Field!BA21)</f>
        <v>0.32967506230594823</v>
      </c>
      <c r="BB40" s="2">
        <f ca="1">IF(OR($M$18=0,AND(Model!$M$16=1,Field!BB$4&gt;=Model!$M$13-0.000000001,Field!BB$4&lt;=Model!$M$13+Model!$M$15+0.000000001,Field!$A21&gt;=Model!$M$14-0.000000001,Field!$A21&lt;=Model!$M$14+Model!$M$15+0.000000001)),"",Field!BB21)</f>
        <v>0.33512664144875493</v>
      </c>
      <c r="BC40" s="2">
        <f ca="1">IF(OR($M$18=0,AND(Model!$M$16=1,Field!BC$4&gt;=Model!$M$13-0.000000001,Field!BC$4&lt;=Model!$M$13+Model!$M$15+0.000000001,Field!$A21&gt;=Model!$M$14-0.000000001,Field!$A21&lt;=Model!$M$14+Model!$M$15+0.000000001)),"",Field!BC21)</f>
        <v>0.3402633167142089</v>
      </c>
      <c r="BD40" s="2">
        <f ca="1">IF(OR($M$18=0,AND(Model!$M$16=1,Field!BD$4&gt;=Model!$M$13-0.000000001,Field!BD$4&lt;=Model!$M$13+Model!$M$15+0.000000001,Field!$A21&gt;=Model!$M$14-0.000000001,Field!$A21&lt;=Model!$M$14+Model!$M$15+0.000000001)),"",Field!BD21)</f>
        <v>0.34506396284153484</v>
      </c>
      <c r="BE40" s="2">
        <f ca="1">IF(OR($M$18=0,AND(Model!$M$16=1,Field!BE$4&gt;=Model!$M$13-0.000000001,Field!BE$4&lt;=Model!$M$13+Model!$M$15+0.000000001,Field!$A21&gt;=Model!$M$14-0.000000001,Field!$A21&lt;=Model!$M$14+Model!$M$15+0.000000001)),"",Field!BE21)</f>
        <v>0.34948763078352862</v>
      </c>
      <c r="BF40" s="2">
        <f ca="1">IF(OR($M$18=0,AND(Model!$M$16=1,Field!BF$4&gt;=Model!$M$13-0.000000001,Field!BF$4&lt;=Model!$M$13+Model!$M$15+0.000000001,Field!$A21&gt;=Model!$M$14-0.000000001,Field!$A21&lt;=Model!$M$14+Model!$M$15+0.000000001)),"",Field!BF21)</f>
        <v>0.35346266199493626</v>
      </c>
      <c r="BG40" s="2">
        <f ca="1">IF(OR($M$18=0,AND(Model!$M$16=1,Field!BG$4&gt;=Model!$M$13-0.000000001,Field!BG$4&lt;=Model!$M$13+Model!$M$15+0.000000001,Field!$A21&gt;=Model!$M$14-0.000000001,Field!$A21&lt;=Model!$M$14+Model!$M$15+0.000000001)),"",Field!BG21)</f>
        <v>0.35686953650127617</v>
      </c>
      <c r="BH40" s="2">
        <f ca="1">IF(OR($M$18=0,AND(Model!$M$16=1,Field!BH$4&gt;=Model!$M$13-0.000000001,Field!BH$4&lt;=Model!$M$13+Model!$M$15+0.000000001,Field!$A21&gt;=Model!$M$14-0.000000001,Field!$A21&lt;=Model!$M$14+Model!$M$15+0.000000001)),"",Field!BH21)</f>
        <v>0.3595138754444962</v>
      </c>
      <c r="BI40" s="2">
        <f ca="1">IF(OR($M$18=0,AND(Model!$M$16=1,Field!BI$4&gt;=Model!$M$13-0.000000001,Field!BI$4&lt;=Model!$M$13+Model!$M$15+0.000000001,Field!$A21&gt;=Model!$M$14-0.000000001,Field!$A21&lt;=Model!$M$14+Model!$M$15+0.000000001)),"",Field!BI21)</f>
        <v>0.36108396811845778</v>
      </c>
      <c r="BJ40" s="7">
        <f ca="1">IF(OR($M$18=0,AND(Model!$M$16=1,Field!BJ$4&gt;=Model!$M$13-0.000000001,Field!BJ$4&lt;=Model!$M$13+Model!$M$15+0.000000001,Field!$A21&gt;=Model!$M$14-0.000000001,Field!$A21&lt;=Model!$M$14+Model!$M$15+0.000000001)),"",Field!BJ21)</f>
        <v>0.36108396811845778</v>
      </c>
      <c r="BK40" s="1"/>
    </row>
    <row r="41" spans="1:63" ht="12" customHeight="1">
      <c r="A41" s="1"/>
      <c r="B41" s="6">
        <f>IF(OR($M$18=0,AND(Model!$M$16=1,Field!B$4&gt;=Model!$M$13-0.000000001,Field!B$4&lt;=Model!$M$13+Model!$M$15+0.000000001,Field!$A22&gt;=Model!$M$14-0.000000001,Field!$A22&lt;=Model!$M$14+Model!$M$15+0.000000001)),"",Field!B22)</f>
        <v>1</v>
      </c>
      <c r="C41" s="2">
        <f ca="1">IF(OR($M$18=0,AND(Model!$M$16=1,Field!C$4&gt;=Model!$M$13-0.000000001,Field!C$4&lt;=Model!$M$13+Model!$M$15+0.000000001,Field!$A22&gt;=Model!$M$14-0.000000001,Field!$A22&lt;=Model!$M$14+Model!$M$15+0.000000001)),"",Field!C22)</f>
        <v>0.99947428754434608</v>
      </c>
      <c r="D41" s="2">
        <f ca="1">IF(OR($M$18=0,AND(Model!$M$16=1,Field!D$4&gt;=Model!$M$13-0.000000001,Field!D$4&lt;=Model!$M$13+Model!$M$15+0.000000001,Field!$A22&gt;=Model!$M$14-0.000000001,Field!$A22&lt;=Model!$M$14+Model!$M$15+0.000000001)),"",Field!D22)</f>
        <v>0.99867890850173158</v>
      </c>
      <c r="E41" s="2">
        <f ca="1">IF(OR($M$18=0,AND(Model!$M$16=1,Field!E$4&gt;=Model!$M$13-0.000000001,Field!E$4&lt;=Model!$M$13+Model!$M$15+0.000000001,Field!$A22&gt;=Model!$M$14-0.000000001,Field!$A22&lt;=Model!$M$14+Model!$M$15+0.000000001)),"",Field!E22)</f>
        <v>0.99746850802727716</v>
      </c>
      <c r="F41" s="2">
        <f ca="1">IF(OR($M$18=0,AND(Model!$M$16=1,Field!F$4&gt;=Model!$M$13-0.000000001,Field!F$4&lt;=Model!$M$13+Model!$M$15+0.000000001,Field!$A22&gt;=Model!$M$14-0.000000001,Field!$A22&lt;=Model!$M$14+Model!$M$15+0.000000001)),"",Field!F22)</f>
        <v>0.99561899560898159</v>
      </c>
      <c r="G41" s="2">
        <f ca="1">IF(OR($M$18=0,AND(Model!$M$16=1,Field!G$4&gt;=Model!$M$13-0.000000001,Field!G$4&lt;=Model!$M$13+Model!$M$15+0.000000001,Field!$A22&gt;=Model!$M$14-0.000000001,Field!$A22&lt;=Model!$M$14+Model!$M$15+0.000000001)),"",Field!G22)</f>
        <v>0.99278432093495472</v>
      </c>
      <c r="H41" s="2">
        <f ca="1">IF(OR($M$18=0,AND(Model!$M$16=1,Field!H$4&gt;=Model!$M$13-0.000000001,Field!H$4&lt;=Model!$M$13+Model!$M$15+0.000000001,Field!$A22&gt;=Model!$M$14-0.000000001,Field!$A22&lt;=Model!$M$14+Model!$M$15+0.000000001)),"",Field!H22)</f>
        <v>0.98842909401358536</v>
      </c>
      <c r="I41" s="2">
        <f ca="1">IF(OR($M$18=0,AND(Model!$M$16=1,Field!I$4&gt;=Model!$M$13-0.000000001,Field!I$4&lt;=Model!$M$13+Model!$M$15+0.000000001,Field!$A22&gt;=Model!$M$14-0.000000001,Field!$A22&lt;=Model!$M$14+Model!$M$15+0.000000001)),"",Field!I22)</f>
        <v>0.98172316459672393</v>
      </c>
      <c r="J41" s="2">
        <f ca="1">IF(OR($M$18=0,AND(Model!$M$16=1,Field!J$4&gt;=Model!$M$13-0.000000001,Field!J$4&lt;=Model!$M$13+Model!$M$15+0.000000001,Field!$A22&gt;=Model!$M$14-0.000000001,Field!$A22&lt;=Model!$M$14+Model!$M$15+0.000000001)),"",Field!J22)</f>
        <v>0.97137592219609825</v>
      </c>
      <c r="K41" s="2">
        <f ca="1">IF(OR($M$18=0,AND(Model!$M$16=1,Field!K$4&gt;=Model!$M$13-0.000000001,Field!K$4&lt;=Model!$M$13+Model!$M$15+0.000000001,Field!$A22&gt;=Model!$M$14-0.000000001,Field!$A22&lt;=Model!$M$14+Model!$M$15+0.000000001)),"",Field!K22)</f>
        <v>0.95537435526589576</v>
      </c>
      <c r="L41" s="2">
        <f ca="1">IF(OR($M$18=0,AND(Model!$M$16=1,Field!L$4&gt;=Model!$M$13-0.000000001,Field!L$4&lt;=Model!$M$13+Model!$M$15+0.000000001,Field!$A22&gt;=Model!$M$14-0.000000001,Field!$A22&lt;=Model!$M$14+Model!$M$15+0.000000001)),"",Field!L22)</f>
        <v>0.93056619594257728</v>
      </c>
      <c r="M41" s="2">
        <f ca="1">IF(OR($M$18=0,AND(Model!$M$16=1,Field!M$4&gt;=Model!$M$13-0.000000001,Field!M$4&lt;=Model!$M$13+Model!$M$15+0.000000001,Field!$A22&gt;=Model!$M$14-0.000000001,Field!$A22&lt;=Model!$M$14+Model!$M$15+0.000000001)),"",Field!M22)</f>
        <v>0.89199218004207692</v>
      </c>
      <c r="N41" s="2">
        <f ca="1">IF(OR($M$18=0,AND(Model!$M$16=1,Field!N$4&gt;=Model!$M$13-0.000000001,Field!N$4&lt;=Model!$M$13+Model!$M$15+0.000000001,Field!$A22&gt;=Model!$M$14-0.000000001,Field!$A22&lt;=Model!$M$14+Model!$M$15+0.000000001)),"",Field!N22)</f>
        <v>0.8318134063363789</v>
      </c>
      <c r="O41" s="2">
        <f ca="1">IF(OR($M$18=0,AND(Model!$M$16=1,Field!O$4&gt;=Model!$M$13-0.000000001,Field!O$4&lt;=Model!$M$13+Model!$M$15+0.000000001,Field!$A22&gt;=Model!$M$14-0.000000001,Field!$A22&lt;=Model!$M$14+Model!$M$15+0.000000001)),"",Field!O22)</f>
        <v>0.73760617528719008</v>
      </c>
      <c r="P41" s="2">
        <f ca="1">IF(OR($M$18=0,AND(Model!$M$16=1,Field!P$4&gt;=Model!$M$13-0.000000001,Field!P$4&lt;=Model!$M$13+Model!$M$15+0.000000001,Field!$A22&gt;=Model!$M$14-0.000000001,Field!$A22&lt;=Model!$M$14+Model!$M$15+0.000000001)),"",Field!P22)</f>
        <v>0.58977866096102938</v>
      </c>
      <c r="Q41" s="2">
        <f ca="1">IF(OR($M$18=0,AND(Model!$M$16=1,Field!Q$4&gt;=Model!$M$13-0.000000001,Field!Q$4&lt;=Model!$M$13+Model!$M$15+0.000000001,Field!$A22&gt;=Model!$M$14-0.000000001,Field!$A22&lt;=Model!$M$14+Model!$M$15+0.000000001)),"",Field!Q22)</f>
        <v>0.35822489390862033</v>
      </c>
      <c r="R41" s="2" t="str">
        <f>IF(OR($M$18=0,AND(Model!$M$16=1,Field!R$4&gt;=Model!$M$13-0.000000001,Field!R$4&lt;=Model!$M$13+Model!$M$15+0.000000001,Field!$A22&gt;=Model!$M$14-0.000000001,Field!$A22&lt;=Model!$M$14+Model!$M$15+0.000000001)),"",Field!R22)</f>
        <v/>
      </c>
      <c r="S41" s="2" t="str">
        <f>IF(OR($M$18=0,AND(Model!$M$16=1,Field!S$4&gt;=Model!$M$13-0.000000001,Field!S$4&lt;=Model!$M$13+Model!$M$15+0.000000001,Field!$A22&gt;=Model!$M$14-0.000000001,Field!$A22&lt;=Model!$M$14+Model!$M$15+0.000000001)),"",Field!S22)</f>
        <v/>
      </c>
      <c r="T41" s="2" t="str">
        <f>IF(OR($M$18=0,AND(Model!$M$16=1,Field!T$4&gt;=Model!$M$13-0.000000001,Field!T$4&lt;=Model!$M$13+Model!$M$15+0.000000001,Field!$A22&gt;=Model!$M$14-0.000000001,Field!$A22&lt;=Model!$M$14+Model!$M$15+0.000000001)),"",Field!T22)</f>
        <v/>
      </c>
      <c r="U41" s="2" t="str">
        <f>IF(OR($M$18=0,AND(Model!$M$16=1,Field!U$4&gt;=Model!$M$13-0.000000001,Field!U$4&lt;=Model!$M$13+Model!$M$15+0.000000001,Field!$A22&gt;=Model!$M$14-0.000000001,Field!$A22&lt;=Model!$M$14+Model!$M$15+0.000000001)),"",Field!U22)</f>
        <v/>
      </c>
      <c r="V41" s="2" t="str">
        <f>IF(OR($M$18=0,AND(Model!$M$16=1,Field!V$4&gt;=Model!$M$13-0.000000001,Field!V$4&lt;=Model!$M$13+Model!$M$15+0.000000001,Field!$A22&gt;=Model!$M$14-0.000000001,Field!$A22&lt;=Model!$M$14+Model!$M$15+0.000000001)),"",Field!V22)</f>
        <v/>
      </c>
      <c r="W41" s="2" t="str">
        <f>IF(OR($M$18=0,AND(Model!$M$16=1,Field!W$4&gt;=Model!$M$13-0.000000001,Field!W$4&lt;=Model!$M$13+Model!$M$15+0.000000001,Field!$A22&gt;=Model!$M$14-0.000000001,Field!$A22&lt;=Model!$M$14+Model!$M$15+0.000000001)),"",Field!W22)</f>
        <v/>
      </c>
      <c r="X41" s="2" t="str">
        <f>IF(OR($M$18=0,AND(Model!$M$16=1,Field!X$4&gt;=Model!$M$13-0.000000001,Field!X$4&lt;=Model!$M$13+Model!$M$15+0.000000001,Field!$A22&gt;=Model!$M$14-0.000000001,Field!$A22&lt;=Model!$M$14+Model!$M$15+0.000000001)),"",Field!X22)</f>
        <v/>
      </c>
      <c r="Y41" s="2" t="str">
        <f>IF(OR($M$18=0,AND(Model!$M$16=1,Field!Y$4&gt;=Model!$M$13-0.000000001,Field!Y$4&lt;=Model!$M$13+Model!$M$15+0.000000001,Field!$A22&gt;=Model!$M$14-0.000000001,Field!$A22&lt;=Model!$M$14+Model!$M$15+0.000000001)),"",Field!Y22)</f>
        <v/>
      </c>
      <c r="Z41" s="2" t="str">
        <f>IF(OR($M$18=0,AND(Model!$M$16=1,Field!Z$4&gt;=Model!$M$13-0.000000001,Field!Z$4&lt;=Model!$M$13+Model!$M$15+0.000000001,Field!$A22&gt;=Model!$M$14-0.000000001,Field!$A22&lt;=Model!$M$14+Model!$M$15+0.000000001)),"",Field!Z22)</f>
        <v/>
      </c>
      <c r="AA41" s="2" t="str">
        <f>IF(OR($M$18=0,AND(Model!$M$16=1,Field!AA$4&gt;=Model!$M$13-0.000000001,Field!AA$4&lt;=Model!$M$13+Model!$M$15+0.000000001,Field!$A22&gt;=Model!$M$14-0.000000001,Field!$A22&lt;=Model!$M$14+Model!$M$15+0.000000001)),"",Field!AA22)</f>
        <v/>
      </c>
      <c r="AB41" s="2" t="str">
        <f>IF(OR($M$18=0,AND(Model!$M$16=1,Field!AB$4&gt;=Model!$M$13-0.000000001,Field!AB$4&lt;=Model!$M$13+Model!$M$15+0.000000001,Field!$A22&gt;=Model!$M$14-0.000000001,Field!$A22&lt;=Model!$M$14+Model!$M$15+0.000000001)),"",Field!AB22)</f>
        <v/>
      </c>
      <c r="AC41" s="2">
        <f ca="1">IF(OR($M$18=0,AND(Model!$M$16=1,Field!AC$4&gt;=Model!$M$13-0.000000001,Field!AC$4&lt;=Model!$M$13+Model!$M$15+0.000000001,Field!$A22&gt;=Model!$M$14-0.000000001,Field!$A22&lt;=Model!$M$14+Model!$M$15+0.000000001)),"",Field!AC22)</f>
        <v>1.8790384802481123E-2</v>
      </c>
      <c r="AD41" s="2">
        <f ca="1">IF(OR($M$18=0,AND(Model!$M$16=1,Field!AD$4&gt;=Model!$M$13-0.000000001,Field!AD$4&lt;=Model!$M$13+Model!$M$15+0.000000001,Field!$A22&gt;=Model!$M$14-0.000000001,Field!$A22&lt;=Model!$M$14+Model!$M$15+0.000000001)),"",Field!AD22)</f>
        <v>3.9687495504956878E-2</v>
      </c>
      <c r="AE41" s="2">
        <f ca="1">IF(OR($M$18=0,AND(Model!$M$16=1,Field!AE$4&gt;=Model!$M$13-0.000000001,Field!AE$4&lt;=Model!$M$13+Model!$M$15+0.000000001,Field!$A22&gt;=Model!$M$14-0.000000001,Field!$A22&lt;=Model!$M$14+Model!$M$15+0.000000001)),"",Field!AE22)</f>
        <v>6.0458132335574233E-2</v>
      </c>
      <c r="AF41" s="2">
        <f ca="1">IF(OR($M$18=0,AND(Model!$M$16=1,Field!AF$4&gt;=Model!$M$13-0.000000001,Field!AF$4&lt;=Model!$M$13+Model!$M$15+0.000000001,Field!$A22&gt;=Model!$M$14-0.000000001,Field!$A22&lt;=Model!$M$14+Model!$M$15+0.000000001)),"",Field!AF22)</f>
        <v>8.025226550974468E-2</v>
      </c>
      <c r="AG41" s="2">
        <f ca="1">IF(OR($M$18=0,AND(Model!$M$16=1,Field!AG$4&gt;=Model!$M$13-0.000000001,Field!AG$4&lt;=Model!$M$13+Model!$M$15+0.000000001,Field!$A22&gt;=Model!$M$14-0.000000001,Field!$A22&lt;=Model!$M$14+Model!$M$15+0.000000001)),"",Field!AG22)</f>
        <v>9.8856250227665282E-2</v>
      </c>
      <c r="AH41" s="2">
        <f ca="1">IF(OR($M$18=0,AND(Model!$M$16=1,Field!AH$4&gt;=Model!$M$13-0.000000001,Field!AH$4&lt;=Model!$M$13+Model!$M$15+0.000000001,Field!$A22&gt;=Model!$M$14-0.000000001,Field!$A22&lt;=Model!$M$14+Model!$M$15+0.000000001)),"",Field!AH22)</f>
        <v>0.11629567225701082</v>
      </c>
      <c r="AI41" s="2">
        <f ca="1">IF(OR($M$18=0,AND(Model!$M$16=1,Field!AI$4&gt;=Model!$M$13-0.000000001,Field!AI$4&lt;=Model!$M$13+Model!$M$15+0.000000001,Field!$A22&gt;=Model!$M$14-0.000000001,Field!$A22&lt;=Model!$M$14+Model!$M$15+0.000000001)),"",Field!AI22)</f>
        <v>0.13266648342808435</v>
      </c>
      <c r="AJ41" s="2">
        <f ca="1">IF(OR($M$18=0,AND(Model!$M$16=1,Field!AJ$4&gt;=Model!$M$13-0.000000001,Field!AJ$4&lt;=Model!$M$13+Model!$M$15+0.000000001,Field!$A22&gt;=Model!$M$14-0.000000001,Field!$A22&lt;=Model!$M$14+Model!$M$15+0.000000001)),"",Field!AJ22)</f>
        <v>0.14807254930959918</v>
      </c>
      <c r="AK41" s="2">
        <f ca="1">IF(OR($M$18=0,AND(Model!$M$16=1,Field!AK$4&gt;=Model!$M$13-0.000000001,Field!AK$4&lt;=Model!$M$13+Model!$M$15+0.000000001,Field!$A22&gt;=Model!$M$14-0.000000001,Field!$A22&lt;=Model!$M$14+Model!$M$15+0.000000001)),"",Field!AK22)</f>
        <v>0.16260646277380064</v>
      </c>
      <c r="AL41" s="2">
        <f ca="1">IF(OR($M$18=0,AND(Model!$M$16=1,Field!AL$4&gt;=Model!$M$13-0.000000001,Field!AL$4&lt;=Model!$M$13+Model!$M$15+0.000000001,Field!$A22&gt;=Model!$M$14-0.000000001,Field!$A22&lt;=Model!$M$14+Model!$M$15+0.000000001)),"",Field!AL22)</f>
        <v>0.17634620104568732</v>
      </c>
      <c r="AM41" s="2">
        <f ca="1">IF(OR($M$18=0,AND(Model!$M$16=1,Field!AM$4&gt;=Model!$M$13-0.000000001,Field!AM$4&lt;=Model!$M$13+Model!$M$15+0.000000001,Field!$A22&gt;=Model!$M$14-0.000000001,Field!$A22&lt;=Model!$M$14+Model!$M$15+0.000000001)),"",Field!AM22)</f>
        <v>0.18935676433173637</v>
      </c>
      <c r="AN41" s="2">
        <f ca="1">IF(OR($M$18=0,AND(Model!$M$16=1,Field!AN$4&gt;=Model!$M$13-0.000000001,Field!AN$4&lt;=Model!$M$13+Model!$M$15+0.000000001,Field!$A22&gt;=Model!$M$14-0.000000001,Field!$A22&lt;=Model!$M$14+Model!$M$15+0.000000001)),"",Field!AN22)</f>
        <v>0.20169283386211045</v>
      </c>
      <c r="AO41" s="2">
        <f ca="1">IF(OR($M$18=0,AND(Model!$M$16=1,Field!AO$4&gt;=Model!$M$13-0.000000001,Field!AO$4&lt;=Model!$M$13+Model!$M$15+0.000000001,Field!$A22&gt;=Model!$M$14-0.000000001,Field!$A22&lt;=Model!$M$14+Model!$M$15+0.000000001)),"",Field!AO22)</f>
        <v>0.21340117926343916</v>
      </c>
      <c r="AP41" s="2">
        <f ca="1">IF(OR($M$18=0,AND(Model!$M$16=1,Field!AP$4&gt;=Model!$M$13-0.000000001,Field!AP$4&lt;=Model!$M$13+Model!$M$15+0.000000001,Field!$A22&gt;=Model!$M$14-0.000000001,Field!$A22&lt;=Model!$M$14+Model!$M$15+0.000000001)),"",Field!AP22)</f>
        <v>0.22452252718938626</v>
      </c>
      <c r="AQ41" s="2">
        <f ca="1">IF(OR($M$18=0,AND(Model!$M$16=1,Field!AQ$4&gt;=Model!$M$13-0.000000001,Field!AQ$4&lt;=Model!$M$13+Model!$M$15+0.000000001,Field!$A22&gt;=Model!$M$14-0.000000001,Field!$A22&lt;=Model!$M$14+Model!$M$15+0.000000001)),"",Field!AQ22)</f>
        <v>0.23509292283995673</v>
      </c>
      <c r="AR41" s="2">
        <f ca="1">IF(OR($M$18=0,AND(Model!$M$16=1,Field!AR$4&gt;=Model!$M$13-0.000000001,Field!AR$4&lt;=Model!$M$13+Model!$M$15+0.000000001,Field!$A22&gt;=Model!$M$14-0.000000001,Field!$A22&lt;=Model!$M$14+Model!$M$15+0.000000001)),"",Field!AR22)</f>
        <v>0.24514469287448618</v>
      </c>
      <c r="AS41" s="2">
        <f ca="1">IF(OR($M$18=0,AND(Model!$M$16=1,Field!AS$4&gt;=Model!$M$13-0.000000001,Field!AS$4&lt;=Model!$M$13+Model!$M$15+0.000000001,Field!$A22&gt;=Model!$M$14-0.000000001,Field!$A22&lt;=Model!$M$14+Model!$M$15+0.000000001)),"",Field!AS22)</f>
        <v>0.2547071140561577</v>
      </c>
      <c r="AT41" s="2">
        <f ca="1">IF(OR($M$18=0,AND(Model!$M$16=1,Field!AT$4&gt;=Model!$M$13-0.000000001,Field!AT$4&lt;=Model!$M$13+Model!$M$15+0.000000001,Field!$A22&gt;=Model!$M$14-0.000000001,Field!$A22&lt;=Model!$M$14+Model!$M$15+0.000000001)),"",Field!AT22)</f>
        <v>0.26380686608883969</v>
      </c>
      <c r="AU41" s="2">
        <f ca="1">IF(OR($M$18=0,AND(Model!$M$16=1,Field!AU$4&gt;=Model!$M$13-0.000000001,Field!AU$4&lt;=Model!$M$13+Model!$M$15+0.000000001,Field!$A22&gt;=Model!$M$14-0.000000001,Field!$A22&lt;=Model!$M$14+Model!$M$15+0.000000001)),"",Field!AU22)</f>
        <v>0.27246831912812763</v>
      </c>
      <c r="AV41" s="2">
        <f ca="1">IF(OR($M$18=0,AND(Model!$M$16=1,Field!AV$4&gt;=Model!$M$13-0.000000001,Field!AV$4&lt;=Model!$M$13+Model!$M$15+0.000000001,Field!$A22&gt;=Model!$M$14-0.000000001,Field!$A22&lt;=Model!$M$14+Model!$M$15+0.000000001)),"",Field!AV22)</f>
        <v>0.28071368100384025</v>
      </c>
      <c r="AW41" s="2">
        <f ca="1">IF(OR($M$18=0,AND(Model!$M$16=1,Field!AW$4&gt;=Model!$M$13-0.000000001,Field!AW$4&lt;=Model!$M$13+Model!$M$15+0.000000001,Field!$A22&gt;=Model!$M$14-0.000000001,Field!$A22&lt;=Model!$M$14+Model!$M$15+0.000000001)),"",Field!AW22)</f>
        <v>0.28856300540076762</v>
      </c>
      <c r="AX41" s="2">
        <f ca="1">IF(OR($M$18=0,AND(Model!$M$16=1,Field!AX$4&gt;=Model!$M$13-0.000000001,Field!AX$4&lt;=Model!$M$13+Model!$M$15+0.000000001,Field!$A22&gt;=Model!$M$14-0.000000001,Field!$A22&lt;=Model!$M$14+Model!$M$15+0.000000001)),"",Field!AX22)</f>
        <v>0.29603403703941289</v>
      </c>
      <c r="AY41" s="2">
        <f ca="1">IF(OR($M$18=0,AND(Model!$M$16=1,Field!AY$4&gt;=Model!$M$13-0.000000001,Field!AY$4&lt;=Model!$M$13+Model!$M$15+0.000000001,Field!$A22&gt;=Model!$M$14-0.000000001,Field!$A22&lt;=Model!$M$14+Model!$M$15+0.000000001)),"",Field!AY22)</f>
        <v>0.30314183884587464</v>
      </c>
      <c r="AZ41" s="2">
        <f ca="1">IF(OR($M$18=0,AND(Model!$M$16=1,Field!AZ$4&gt;=Model!$M$13-0.000000001,Field!AZ$4&lt;=Model!$M$13+Model!$M$15+0.000000001,Field!$A22&gt;=Model!$M$14-0.000000001,Field!$A22&lt;=Model!$M$14+Model!$M$15+0.000000001)),"",Field!AZ22)</f>
        <v>0.30989810309398169</v>
      </c>
      <c r="BA41" s="2">
        <f ca="1">IF(OR($M$18=0,AND(Model!$M$16=1,Field!BA$4&gt;=Model!$M$13-0.000000001,Field!BA$4&lt;=Model!$M$13+Model!$M$15+0.000000001,Field!$A22&gt;=Model!$M$14-0.000000001,Field!$A22&lt;=Model!$M$14+Model!$M$15+0.000000001)),"",Field!BA22)</f>
        <v>0.31630998475132099</v>
      </c>
      <c r="BB41" s="2">
        <f ca="1">IF(OR($M$18=0,AND(Model!$M$16=1,Field!BB$4&gt;=Model!$M$13-0.000000001,Field!BB$4&lt;=Model!$M$13+Model!$M$15+0.000000001,Field!$A22&gt;=Model!$M$14-0.000000001,Field!$A22&lt;=Model!$M$14+Model!$M$15+0.000000001)),"",Field!BB22)</f>
        <v>0.32237819756194963</v>
      </c>
      <c r="BC41" s="2">
        <f ca="1">IF(OR($M$18=0,AND(Model!$M$16=1,Field!BC$4&gt;=Model!$M$13-0.000000001,Field!BC$4&lt;=Model!$M$13+Model!$M$15+0.000000001,Field!$A22&gt;=Model!$M$14-0.000000001,Field!$A22&lt;=Model!$M$14+Model!$M$15+0.000000001)),"",Field!BC22)</f>
        <v>0.32809396143159386</v>
      </c>
      <c r="BD41" s="2">
        <f ca="1">IF(OR($M$18=0,AND(Model!$M$16=1,Field!BD$4&gt;=Model!$M$13-0.000000001,Field!BD$4&lt;=Model!$M$13+Model!$M$15+0.000000001,Field!$A22&gt;=Model!$M$14-0.000000001,Field!$A22&lt;=Model!$M$14+Model!$M$15+0.000000001)),"",Field!BD22)</f>
        <v>0.33343415178203284</v>
      </c>
      <c r="BE41" s="2">
        <f ca="1">IF(OR($M$18=0,AND(Model!$M$16=1,Field!BE$4&gt;=Model!$M$13-0.000000001,Field!BE$4&lt;=Model!$M$13+Model!$M$15+0.000000001,Field!$A22&gt;=Model!$M$14-0.000000001,Field!$A22&lt;=Model!$M$14+Model!$M$15+0.000000001)),"",Field!BE22)</f>
        <v>0.33835362809374703</v>
      </c>
      <c r="BF41" s="2">
        <f ca="1">IF(OR($M$18=0,AND(Model!$M$16=1,Field!BF$4&gt;=Model!$M$13-0.000000001,Field!BF$4&lt;=Model!$M$13+Model!$M$15+0.000000001,Field!$A22&gt;=Model!$M$14-0.000000001,Field!$A22&lt;=Model!$M$14+Model!$M$15+0.000000001)),"",Field!BF22)</f>
        <v>0.34277313191771758</v>
      </c>
      <c r="BG41" s="2">
        <f ca="1">IF(OR($M$18=0,AND(Model!$M$16=1,Field!BG$4&gt;=Model!$M$13-0.000000001,Field!BG$4&lt;=Model!$M$13+Model!$M$15+0.000000001,Field!$A22&gt;=Model!$M$14-0.000000001,Field!$A22&lt;=Model!$M$14+Model!$M$15+0.000000001)),"",Field!BG22)</f>
        <v>0.3465602216294506</v>
      </c>
      <c r="BH41" s="2">
        <f ca="1">IF(OR($M$18=0,AND(Model!$M$16=1,Field!BH$4&gt;=Model!$M$13-0.000000001,Field!BH$4&lt;=Model!$M$13+Model!$M$15+0.000000001,Field!$A22&gt;=Model!$M$14-0.000000001,Field!$A22&lt;=Model!$M$14+Model!$M$15+0.000000001)),"",Field!BH22)</f>
        <v>0.34949925922963621</v>
      </c>
      <c r="BI41" s="2">
        <f ca="1">IF(OR($M$18=0,AND(Model!$M$16=1,Field!BI$4&gt;=Model!$M$13-0.000000001,Field!BI$4&lt;=Model!$M$13+Model!$M$15+0.000000001,Field!$A22&gt;=Model!$M$14-0.000000001,Field!$A22&lt;=Model!$M$14+Model!$M$15+0.000000001)),"",Field!BI22)</f>
        <v>0.35124417992377227</v>
      </c>
      <c r="BJ41" s="7">
        <f ca="1">IF(OR($M$18=0,AND(Model!$M$16=1,Field!BJ$4&gt;=Model!$M$13-0.000000001,Field!BJ$4&lt;=Model!$M$13+Model!$M$15+0.000000001,Field!$A22&gt;=Model!$M$14-0.000000001,Field!$A22&lt;=Model!$M$14+Model!$M$15+0.000000001)),"",Field!BJ22)</f>
        <v>0.35124417992377227</v>
      </c>
      <c r="BK41" s="1"/>
    </row>
    <row r="42" spans="1:63" ht="12" customHeight="1">
      <c r="A42" s="1"/>
      <c r="B42" s="6">
        <f>IF(OR($M$18=0,AND(Model!$M$16=1,Field!B$4&gt;=Model!$M$13-0.000000001,Field!B$4&lt;=Model!$M$13+Model!$M$15+0.000000001,Field!$A23&gt;=Model!$M$14-0.000000001,Field!$A23&lt;=Model!$M$14+Model!$M$15+0.000000001)),"",Field!B23)</f>
        <v>1</v>
      </c>
      <c r="C42" s="2">
        <f ca="1">IF(OR($M$18=0,AND(Model!$M$16=1,Field!C$4&gt;=Model!$M$13-0.000000001,Field!C$4&lt;=Model!$M$13+Model!$M$15+0.000000001,Field!$A23&gt;=Model!$M$14-0.000000001,Field!$A23&lt;=Model!$M$14+Model!$M$15+0.000000001)),"",Field!C23)</f>
        <v>0.99945442651608307</v>
      </c>
      <c r="D42" s="2">
        <f ca="1">IF(OR($M$18=0,AND(Model!$M$16=1,Field!D$4&gt;=Model!$M$13-0.000000001,Field!D$4&lt;=Model!$M$13+Model!$M$15+0.000000001,Field!$A23&gt;=Model!$M$14-0.000000001,Field!$A23&lt;=Model!$M$14+Model!$M$15+0.000000001)),"",Field!D23)</f>
        <v>0.99862844588817767</v>
      </c>
      <c r="E42" s="2">
        <f ca="1">IF(OR($M$18=0,AND(Model!$M$16=1,Field!E$4&gt;=Model!$M$13-0.000000001,Field!E$4&lt;=Model!$M$13+Model!$M$15+0.000000001,Field!$A23&gt;=Model!$M$14-0.000000001,Field!$A23&lt;=Model!$M$14+Model!$M$15+0.000000001)),"",Field!E23)</f>
        <v>0.99737010007921889</v>
      </c>
      <c r="F42" s="2">
        <f ca="1">IF(OR($M$18=0,AND(Model!$M$16=1,Field!F$4&gt;=Model!$M$13-0.000000001,Field!F$4&lt;=Model!$M$13+Model!$M$15+0.000000001,Field!$A23&gt;=Model!$M$14-0.000000001,Field!$A23&lt;=Model!$M$14+Model!$M$15+0.000000001)),"",Field!F23)</f>
        <v>0.99544474811178019</v>
      </c>
      <c r="G42" s="2">
        <f ca="1">IF(OR($M$18=0,AND(Model!$M$16=1,Field!G$4&gt;=Model!$M$13-0.000000001,Field!G$4&lt;=Model!$M$13+Model!$M$15+0.000000001,Field!$A23&gt;=Model!$M$14-0.000000001,Field!$A23&lt;=Model!$M$14+Model!$M$15+0.000000001)),"",Field!G23)</f>
        <v>0.99248957666394721</v>
      </c>
      <c r="H42" s="2">
        <f ca="1">IF(OR($M$18=0,AND(Model!$M$16=1,Field!H$4&gt;=Model!$M$13-0.000000001,Field!H$4&lt;=Model!$M$13+Model!$M$15+0.000000001,Field!$A23&gt;=Model!$M$14-0.000000001,Field!$A23&lt;=Model!$M$14+Model!$M$15+0.000000001)),"",Field!H23)</f>
        <v>0.98794281924498795</v>
      </c>
      <c r="I42" s="2">
        <f ca="1">IF(OR($M$18=0,AND(Model!$M$16=1,Field!I$4&gt;=Model!$M$13-0.000000001,Field!I$4&lt;=Model!$M$13+Model!$M$15+0.000000001,Field!$A23&gt;=Model!$M$14-0.000000001,Field!$A23&lt;=Model!$M$14+Model!$M$15+0.000000001)),"",Field!I23)</f>
        <v>0.98093349459469215</v>
      </c>
      <c r="J42" s="2">
        <f ca="1">IF(OR($M$18=0,AND(Model!$M$16=1,Field!J$4&gt;=Model!$M$13-0.000000001,Field!J$4&lt;=Model!$M$13+Model!$M$15+0.000000001,Field!$A23&gt;=Model!$M$14-0.000000001,Field!$A23&lt;=Model!$M$14+Model!$M$15+0.000000001)),"",Field!J23)</f>
        <v>0.97010951187045036</v>
      </c>
      <c r="K42" s="2">
        <f ca="1">IF(OR($M$18=0,AND(Model!$M$16=1,Field!K$4&gt;=Model!$M$13-0.000000001,Field!K$4&lt;=Model!$M$13+Model!$M$15+0.000000001,Field!$A23&gt;=Model!$M$14-0.000000001,Field!$A23&lt;=Model!$M$14+Model!$M$15+0.000000001)),"",Field!K23)</f>
        <v>0.95336971406499016</v>
      </c>
      <c r="L42" s="2">
        <f ca="1">IF(OR($M$18=0,AND(Model!$M$16=1,Field!L$4&gt;=Model!$M$13-0.000000001,Field!L$4&lt;=Model!$M$13+Model!$M$15+0.000000001,Field!$A23&gt;=Model!$M$14-0.000000001,Field!$A23&lt;=Model!$M$14+Model!$M$15+0.000000001)),"",Field!L23)</f>
        <v>0.92744693812758072</v>
      </c>
      <c r="M42" s="2">
        <f ca="1">IF(OR($M$18=0,AND(Model!$M$16=1,Field!M$4&gt;=Model!$M$13-0.000000001,Field!M$4&lt;=Model!$M$13+Model!$M$15+0.000000001,Field!$A23&gt;=Model!$M$14-0.000000001,Field!$A23&lt;=Model!$M$14+Model!$M$15+0.000000001)),"",Field!M23)</f>
        <v>0.88726272472856982</v>
      </c>
      <c r="N42" s="2">
        <f ca="1">IF(OR($M$18=0,AND(Model!$M$16=1,Field!N$4&gt;=Model!$M$13-0.000000001,Field!N$4&lt;=Model!$M$13+Model!$M$15+0.000000001,Field!$A23&gt;=Model!$M$14-0.000000001,Field!$A23&lt;=Model!$M$14+Model!$M$15+0.000000001)),"",Field!N23)</f>
        <v>0.82494093512491917</v>
      </c>
      <c r="O42" s="2">
        <f ca="1">IF(OR($M$18=0,AND(Model!$M$16=1,Field!O$4&gt;=Model!$M$13-0.000000001,Field!O$4&lt;=Model!$M$13+Model!$M$15+0.000000001,Field!$A23&gt;=Model!$M$14-0.000000001,Field!$A23&lt;=Model!$M$14+Model!$M$15+0.000000001)),"",Field!O23)</f>
        <v>0.72833892555371338</v>
      </c>
      <c r="P42" s="2">
        <f ca="1">IF(OR($M$18=0,AND(Model!$M$16=1,Field!P$4&gt;=Model!$M$13-0.000000001,Field!P$4&lt;=Model!$M$13+Model!$M$15+0.000000001,Field!$A23&gt;=Model!$M$14-0.000000001,Field!$A23&lt;=Model!$M$14+Model!$M$15+0.000000001)),"",Field!P23)</f>
        <v>0.57897125823228557</v>
      </c>
      <c r="Q42" s="2">
        <f ca="1">IF(OR($M$18=0,AND(Model!$M$16=1,Field!Q$4&gt;=Model!$M$13-0.000000001,Field!Q$4&lt;=Model!$M$13+Model!$M$15+0.000000001,Field!$A23&gt;=Model!$M$14-0.000000001,Field!$A23&lt;=Model!$M$14+Model!$M$15+0.000000001)),"",Field!Q23)</f>
        <v>0.34934539284686711</v>
      </c>
      <c r="R42" s="2" t="str">
        <f>IF(OR($M$18=0,AND(Model!$M$16=1,Field!R$4&gt;=Model!$M$13-0.000000001,Field!R$4&lt;=Model!$M$13+Model!$M$15+0.000000001,Field!$A23&gt;=Model!$M$14-0.000000001,Field!$A23&lt;=Model!$M$14+Model!$M$15+0.000000001)),"",Field!R23)</f>
        <v/>
      </c>
      <c r="S42" s="2" t="str">
        <f>IF(OR($M$18=0,AND(Model!$M$16=1,Field!S$4&gt;=Model!$M$13-0.000000001,Field!S$4&lt;=Model!$M$13+Model!$M$15+0.000000001,Field!$A23&gt;=Model!$M$14-0.000000001,Field!$A23&lt;=Model!$M$14+Model!$M$15+0.000000001)),"",Field!S23)</f>
        <v/>
      </c>
      <c r="T42" s="2" t="str">
        <f>IF(OR($M$18=0,AND(Model!$M$16=1,Field!T$4&gt;=Model!$M$13-0.000000001,Field!T$4&lt;=Model!$M$13+Model!$M$15+0.000000001,Field!$A23&gt;=Model!$M$14-0.000000001,Field!$A23&lt;=Model!$M$14+Model!$M$15+0.000000001)),"",Field!T23)</f>
        <v/>
      </c>
      <c r="U42" s="2" t="str">
        <f>IF(OR($M$18=0,AND(Model!$M$16=1,Field!U$4&gt;=Model!$M$13-0.000000001,Field!U$4&lt;=Model!$M$13+Model!$M$15+0.000000001,Field!$A23&gt;=Model!$M$14-0.000000001,Field!$A23&lt;=Model!$M$14+Model!$M$15+0.000000001)),"",Field!U23)</f>
        <v/>
      </c>
      <c r="V42" s="2" t="str">
        <f>IF(OR($M$18=0,AND(Model!$M$16=1,Field!V$4&gt;=Model!$M$13-0.000000001,Field!V$4&lt;=Model!$M$13+Model!$M$15+0.000000001,Field!$A23&gt;=Model!$M$14-0.000000001,Field!$A23&lt;=Model!$M$14+Model!$M$15+0.000000001)),"",Field!V23)</f>
        <v/>
      </c>
      <c r="W42" s="2" t="str">
        <f>IF(OR($M$18=0,AND(Model!$M$16=1,Field!W$4&gt;=Model!$M$13-0.000000001,Field!W$4&lt;=Model!$M$13+Model!$M$15+0.000000001,Field!$A23&gt;=Model!$M$14-0.000000001,Field!$A23&lt;=Model!$M$14+Model!$M$15+0.000000001)),"",Field!W23)</f>
        <v/>
      </c>
      <c r="X42" s="2" t="str">
        <f>IF(OR($M$18=0,AND(Model!$M$16=1,Field!X$4&gt;=Model!$M$13-0.000000001,Field!X$4&lt;=Model!$M$13+Model!$M$15+0.000000001,Field!$A23&gt;=Model!$M$14-0.000000001,Field!$A23&lt;=Model!$M$14+Model!$M$15+0.000000001)),"",Field!X23)</f>
        <v/>
      </c>
      <c r="Y42" s="2" t="str">
        <f>IF(OR($M$18=0,AND(Model!$M$16=1,Field!Y$4&gt;=Model!$M$13-0.000000001,Field!Y$4&lt;=Model!$M$13+Model!$M$15+0.000000001,Field!$A23&gt;=Model!$M$14-0.000000001,Field!$A23&lt;=Model!$M$14+Model!$M$15+0.000000001)),"",Field!Y23)</f>
        <v/>
      </c>
      <c r="Z42" s="2" t="str">
        <f>IF(OR($M$18=0,AND(Model!$M$16=1,Field!Z$4&gt;=Model!$M$13-0.000000001,Field!Z$4&lt;=Model!$M$13+Model!$M$15+0.000000001,Field!$A23&gt;=Model!$M$14-0.000000001,Field!$A23&lt;=Model!$M$14+Model!$M$15+0.000000001)),"",Field!Z23)</f>
        <v/>
      </c>
      <c r="AA42" s="2" t="str">
        <f>IF(OR($M$18=0,AND(Model!$M$16=1,Field!AA$4&gt;=Model!$M$13-0.000000001,Field!AA$4&lt;=Model!$M$13+Model!$M$15+0.000000001,Field!$A23&gt;=Model!$M$14-0.000000001,Field!$A23&lt;=Model!$M$14+Model!$M$15+0.000000001)),"",Field!AA23)</f>
        <v/>
      </c>
      <c r="AB42" s="2" t="str">
        <f>IF(OR($M$18=0,AND(Model!$M$16=1,Field!AB$4&gt;=Model!$M$13-0.000000001,Field!AB$4&lt;=Model!$M$13+Model!$M$15+0.000000001,Field!$A23&gt;=Model!$M$14-0.000000001,Field!$A23&lt;=Model!$M$14+Model!$M$15+0.000000001)),"",Field!AB23)</f>
        <v/>
      </c>
      <c r="AC42" s="2">
        <f ca="1">IF(OR($M$18=0,AND(Model!$M$16=1,Field!AC$4&gt;=Model!$M$13-0.000000001,Field!AC$4&lt;=Model!$M$13+Model!$M$15+0.000000001,Field!$A23&gt;=Model!$M$14-0.000000001,Field!$A23&lt;=Model!$M$14+Model!$M$15+0.000000001)),"",Field!AC23)</f>
        <v>1.2417517603925432E-2</v>
      </c>
      <c r="AD42" s="2">
        <f ca="1">IF(OR($M$18=0,AND(Model!$M$16=1,Field!AD$4&gt;=Model!$M$13-0.000000001,Field!AD$4&lt;=Model!$M$13+Model!$M$15+0.000000001,Field!$A23&gt;=Model!$M$14-0.000000001,Field!$A23&lt;=Model!$M$14+Model!$M$15+0.000000001)),"",Field!AD23)</f>
        <v>2.7597538006878763E-2</v>
      </c>
      <c r="AE42" s="2">
        <f ca="1">IF(OR($M$18=0,AND(Model!$M$16=1,Field!AE$4&gt;=Model!$M$13-0.000000001,Field!AE$4&lt;=Model!$M$13+Model!$M$15+0.000000001,Field!$A23&gt;=Model!$M$14-0.000000001,Field!$A23&lt;=Model!$M$14+Model!$M$15+0.000000001)),"",Field!AE23)</f>
        <v>4.4216974970548995E-2</v>
      </c>
      <c r="AF42" s="2">
        <f ca="1">IF(OR($M$18=0,AND(Model!$M$16=1,Field!AF$4&gt;=Model!$M$13-0.000000001,Field!AF$4&lt;=Model!$M$13+Model!$M$15+0.000000001,Field!$A23&gt;=Model!$M$14-0.000000001,Field!$A23&lt;=Model!$M$14+Model!$M$15+0.000000001)),"",Field!AF23)</f>
        <v>6.1362491028753047E-2</v>
      </c>
      <c r="AG42" s="2">
        <f ca="1">IF(OR($M$18=0,AND(Model!$M$16=1,Field!AG$4&gt;=Model!$M$13-0.000000001,Field!AG$4&lt;=Model!$M$13+Model!$M$15+0.000000001,Field!$A23&gt;=Model!$M$14-0.000000001,Field!$A23&lt;=Model!$M$14+Model!$M$15+0.000000001)),"",Field!AG23)</f>
        <v>7.8481663239912999E-2</v>
      </c>
      <c r="AH42" s="2">
        <f ca="1">IF(OR($M$18=0,AND(Model!$M$16=1,Field!AH$4&gt;=Model!$M$13-0.000000001,Field!AH$4&lt;=Model!$M$13+Model!$M$15+0.000000001,Field!$A23&gt;=Model!$M$14-0.000000001,Field!$A23&lt;=Model!$M$14+Model!$M$15+0.000000001)),"",Field!AH23)</f>
        <v>9.5261192162379313E-2</v>
      </c>
      <c r="AI42" s="2">
        <f ca="1">IF(OR($M$18=0,AND(Model!$M$16=1,Field!AI$4&gt;=Model!$M$13-0.000000001,Field!AI$4&lt;=Model!$M$13+Model!$M$15+0.000000001,Field!$A23&gt;=Model!$M$14-0.000000001,Field!$A23&lt;=Model!$M$14+Model!$M$15+0.000000001)),"",Field!AI23)</f>
        <v>0.11153072680364365</v>
      </c>
      <c r="AJ42" s="2">
        <f ca="1">IF(OR($M$18=0,AND(Model!$M$16=1,Field!AJ$4&gt;=Model!$M$13-0.000000001,Field!AJ$4&lt;=Model!$M$13+Model!$M$15+0.000000001,Field!$A23&gt;=Model!$M$14-0.000000001,Field!$A23&lt;=Model!$M$14+Model!$M$15+0.000000001)),"",Field!AJ23)</f>
        <v>0.12720243027678774</v>
      </c>
      <c r="AK42" s="2">
        <f ca="1">IF(OR($M$18=0,AND(Model!$M$16=1,Field!AK$4&gt;=Model!$M$13-0.000000001,Field!AK$4&lt;=Model!$M$13+Model!$M$15+0.000000001,Field!$A23&gt;=Model!$M$14-0.000000001,Field!$A23&lt;=Model!$M$14+Model!$M$15+0.000000001)),"",Field!AK23)</f>
        <v>0.14223600559494706</v>
      </c>
      <c r="AL42" s="2">
        <f ca="1">IF(OR($M$18=0,AND(Model!$M$16=1,Field!AL$4&gt;=Model!$M$13-0.000000001,Field!AL$4&lt;=Model!$M$13+Model!$M$15+0.000000001,Field!$A23&gt;=Model!$M$14-0.000000001,Field!$A23&lt;=Model!$M$14+Model!$M$15+0.000000001)),"",Field!AL23)</f>
        <v>0.15661891063342281</v>
      </c>
      <c r="AM42" s="2">
        <f ca="1">IF(OR($M$18=0,AND(Model!$M$16=1,Field!AM$4&gt;=Model!$M$13-0.000000001,Field!AM$4&lt;=Model!$M$13+Model!$M$15+0.000000001,Field!$A23&gt;=Model!$M$14-0.000000001,Field!$A23&lt;=Model!$M$14+Model!$M$15+0.000000001)),"",Field!AM23)</f>
        <v>0.1703550597089433</v>
      </c>
      <c r="AN42" s="2">
        <f ca="1">IF(OR($M$18=0,AND(Model!$M$16=1,Field!AN$4&gt;=Model!$M$13-0.000000001,Field!AN$4&lt;=Model!$M$13+Model!$M$15+0.000000001,Field!$A23&gt;=Model!$M$14-0.000000001,Field!$A23&lt;=Model!$M$14+Model!$M$15+0.000000001)),"",Field!AN23)</f>
        <v>0.18345819516332756</v>
      </c>
      <c r="AO42" s="2">
        <f ca="1">IF(OR($M$18=0,AND(Model!$M$16=1,Field!AO$4&gt;=Model!$M$13-0.000000001,Field!AO$4&lt;=Model!$M$13+Model!$M$15+0.000000001,Field!$A23&gt;=Model!$M$14-0.000000001,Field!$A23&lt;=Model!$M$14+Model!$M$15+0.000000001)),"",Field!AO23)</f>
        <v>0.19594786506542544</v>
      </c>
      <c r="AP42" s="2">
        <f ca="1">IF(OR($M$18=0,AND(Model!$M$16=1,Field!AP$4&gt;=Model!$M$13-0.000000001,Field!AP$4&lt;=Model!$M$13+Model!$M$15+0.000000001,Field!$A23&gt;=Model!$M$14-0.000000001,Field!$A23&lt;=Model!$M$14+Model!$M$15+0.000000001)),"",Field!AP23)</f>
        <v>0.2078469012732026</v>
      </c>
      <c r="AQ42" s="2">
        <f ca="1">IF(OR($M$18=0,AND(Model!$M$16=1,Field!AQ$4&gt;=Model!$M$13-0.000000001,Field!AQ$4&lt;=Model!$M$13+Model!$M$15+0.000000001,Field!$A23&gt;=Model!$M$14-0.000000001,Field!$A23&lt;=Model!$M$14+Model!$M$15+0.000000001)),"",Field!AQ23)</f>
        <v>0.21917979455535547</v>
      </c>
      <c r="AR42" s="2">
        <f ca="1">IF(OR($M$18=0,AND(Model!$M$16=1,Field!AR$4&gt;=Model!$M$13-0.000000001,Field!AR$4&lt;=Model!$M$13+Model!$M$15+0.000000001,Field!$A23&gt;=Model!$M$14-0.000000001,Field!$A23&lt;=Model!$M$14+Model!$M$15+0.000000001)),"",Field!AR23)</f>
        <v>0.22997162489764494</v>
      </c>
      <c r="AS42" s="2">
        <f ca="1">IF(OR($M$18=0,AND(Model!$M$16=1,Field!AS$4&gt;=Model!$M$13-0.000000001,Field!AS$4&lt;=Model!$M$13+Model!$M$15+0.000000001,Field!$A23&gt;=Model!$M$14-0.000000001,Field!$A23&lt;=Model!$M$14+Model!$M$15+0.000000001)),"",Field!AS23)</f>
        <v>0.24024734280561152</v>
      </c>
      <c r="AT42" s="2">
        <f ca="1">IF(OR($M$18=0,AND(Model!$M$16=1,Field!AT$4&gt;=Model!$M$13-0.000000001,Field!AT$4&lt;=Model!$M$13+Model!$M$15+0.000000001,Field!$A23&gt;=Model!$M$14-0.000000001,Field!$A23&lt;=Model!$M$14+Model!$M$15+0.000000001)),"",Field!AT23)</f>
        <v>0.25003127132810471</v>
      </c>
      <c r="AU42" s="2">
        <f ca="1">IF(OR($M$18=0,AND(Model!$M$16=1,Field!AU$4&gt;=Model!$M$13-0.000000001,Field!AU$4&lt;=Model!$M$13+Model!$M$15+0.000000001,Field!$A23&gt;=Model!$M$14-0.000000001,Field!$A23&lt;=Model!$M$14+Model!$M$15+0.000000001)),"",Field!AU23)</f>
        <v>0.25934673828223698</v>
      </c>
      <c r="AV42" s="2">
        <f ca="1">IF(OR($M$18=0,AND(Model!$M$16=1,Field!AV$4&gt;=Model!$M$13-0.000000001,Field!AV$4&lt;=Model!$M$13+Model!$M$15+0.000000001,Field!$A23&gt;=Model!$M$14-0.000000001,Field!$A23&lt;=Model!$M$14+Model!$M$15+0.000000001)),"",Field!AV23)</f>
        <v>0.26821576794580132</v>
      </c>
      <c r="AW42" s="2">
        <f ca="1">IF(OR($M$18=0,AND(Model!$M$16=1,Field!AW$4&gt;=Model!$M$13-0.000000001,Field!AW$4&lt;=Model!$M$13+Model!$M$15+0.000000001,Field!$A23&gt;=Model!$M$14-0.000000001,Field!$A23&lt;=Model!$M$14+Model!$M$15+0.000000001)),"",Field!AW23)</f>
        <v>0.2766587675502023</v>
      </c>
      <c r="AX42" s="2">
        <f ca="1">IF(OR($M$18=0,AND(Model!$M$16=1,Field!AX$4&gt;=Model!$M$13-0.000000001,Field!AX$4&lt;=Model!$M$13+Model!$M$15+0.000000001,Field!$A23&gt;=Model!$M$14-0.000000001,Field!$A23&lt;=Model!$M$14+Model!$M$15+0.000000001)),"",Field!AX23)</f>
        <v>0.28469413805295013</v>
      </c>
      <c r="AY42" s="2">
        <f ca="1">IF(OR($M$18=0,AND(Model!$M$16=1,Field!AY$4&gt;=Model!$M$13-0.000000001,Field!AY$4&lt;=Model!$M$13+Model!$M$15+0.000000001,Field!$A23&gt;=Model!$M$14-0.000000001,Field!$A23&lt;=Model!$M$14+Model!$M$15+0.000000001)),"",Field!AY23)</f>
        <v>0.29233771959532107</v>
      </c>
      <c r="AZ42" s="2">
        <f ca="1">IF(OR($M$18=0,AND(Model!$M$16=1,Field!AZ$4&gt;=Model!$M$13-0.000000001,Field!AZ$4&lt;=Model!$M$13+Model!$M$15+0.000000001,Field!$A23&gt;=Model!$M$14-0.000000001,Field!$A23&lt;=Model!$M$14+Model!$M$15+0.000000001)),"",Field!AZ23)</f>
        <v>0.29960194551430819</v>
      </c>
      <c r="BA42" s="2">
        <f ca="1">IF(OR($M$18=0,AND(Model!$M$16=1,Field!BA$4&gt;=Model!$M$13-0.000000001,Field!BA$4&lt;=Model!$M$13+Model!$M$15+0.000000001,Field!$A23&gt;=Model!$M$14-0.000000001,Field!$A23&lt;=Model!$M$14+Model!$M$15+0.000000001)),"",Field!BA23)</f>
        <v>0.30649451687148982</v>
      </c>
      <c r="BB42" s="2">
        <f ca="1">IF(OR($M$18=0,AND(Model!$M$16=1,Field!BB$4&gt;=Model!$M$13-0.000000001,Field!BB$4&lt;=Model!$M$13+Model!$M$15+0.000000001,Field!$A23&gt;=Model!$M$14-0.000000001,Field!$A23&lt;=Model!$M$14+Model!$M$15+0.000000001)),"",Field!BB23)</f>
        <v>0.31301630902077537</v>
      </c>
      <c r="BC42" s="2">
        <f ca="1">IF(OR($M$18=0,AND(Model!$M$16=1,Field!BC$4&gt;=Model!$M$13-0.000000001,Field!BC$4&lt;=Model!$M$13+Model!$M$15+0.000000001,Field!$A23&gt;=Model!$M$14-0.000000001,Field!$A23&lt;=Model!$M$14+Model!$M$15+0.000000001)),"",Field!BC23)</f>
        <v>0.31915806160225019</v>
      </c>
      <c r="BD42" s="2">
        <f ca="1">IF(OR($M$18=0,AND(Model!$M$16=1,Field!BD$4&gt;=Model!$M$13-0.000000001,Field!BD$4&lt;=Model!$M$13+Model!$M$15+0.000000001,Field!$A23&gt;=Model!$M$14-0.000000001,Field!$A23&lt;=Model!$M$14+Model!$M$15+0.000000001)),"",Field!BD23)</f>
        <v>0.32489514993562801</v>
      </c>
      <c r="BE42" s="2">
        <f ca="1">IF(OR($M$18=0,AND(Model!$M$16=1,Field!BE$4&gt;=Model!$M$13-0.000000001,Field!BE$4&lt;=Model!$M$13+Model!$M$15+0.000000001,Field!$A23&gt;=Model!$M$14-0.000000001,Field!$A23&lt;=Model!$M$14+Model!$M$15+0.000000001)),"",Field!BE23)</f>
        <v>0.33017933604662852</v>
      </c>
      <c r="BF42" s="2">
        <f ca="1">IF(OR($M$18=0,AND(Model!$M$16=1,Field!BF$4&gt;=Model!$M$13-0.000000001,Field!BF$4&lt;=Model!$M$13+Model!$M$15+0.000000001,Field!$A23&gt;=Model!$M$14-0.000000001,Field!$A23&lt;=Model!$M$14+Model!$M$15+0.000000001)),"",Field!BF23)</f>
        <v>0.33492576786369804</v>
      </c>
      <c r="BG42" s="2">
        <f ca="1">IF(OR($M$18=0,AND(Model!$M$16=1,Field!BG$4&gt;=Model!$M$13-0.000000001,Field!BG$4&lt;=Model!$M$13+Model!$M$15+0.000000001,Field!$A23&gt;=Model!$M$14-0.000000001,Field!$A23&lt;=Model!$M$14+Model!$M$15+0.000000001)),"",Field!BG23)</f>
        <v>0.33899250372394102</v>
      </c>
      <c r="BH42" s="2">
        <f ca="1">IF(OR($M$18=0,AND(Model!$M$16=1,Field!BH$4&gt;=Model!$M$13-0.000000001,Field!BH$4&lt;=Model!$M$13+Model!$M$15+0.000000001,Field!$A23&gt;=Model!$M$14-0.000000001,Field!$A23&lt;=Model!$M$14+Model!$M$15+0.000000001)),"",Field!BH23)</f>
        <v>0.34214827871976766</v>
      </c>
      <c r="BI42" s="2">
        <f ca="1">IF(OR($M$18=0,AND(Model!$M$16=1,Field!BI$4&gt;=Model!$M$13-0.000000001,Field!BI$4&lt;=Model!$M$13+Model!$M$15+0.000000001,Field!$A23&gt;=Model!$M$14-0.000000001,Field!$A23&lt;=Model!$M$14+Model!$M$15+0.000000001)),"",Field!BI23)</f>
        <v>0.3440217727691201</v>
      </c>
      <c r="BJ42" s="7">
        <f ca="1">IF(OR($M$18=0,AND(Model!$M$16=1,Field!BJ$4&gt;=Model!$M$13-0.000000001,Field!BJ$4&lt;=Model!$M$13+Model!$M$15+0.000000001,Field!$A23&gt;=Model!$M$14-0.000000001,Field!$A23&lt;=Model!$M$14+Model!$M$15+0.000000001)),"",Field!BJ23)</f>
        <v>0.3440217727691201</v>
      </c>
      <c r="BK42" s="1"/>
    </row>
    <row r="43" spans="1:63" ht="12" customHeight="1">
      <c r="A43" s="1"/>
      <c r="B43" s="6">
        <f>IF(OR($M$18=0,AND(Model!$M$16=1,Field!B$4&gt;=Model!$M$13-0.000000001,Field!B$4&lt;=Model!$M$13+Model!$M$15+0.000000001,Field!$A24&gt;=Model!$M$14-0.000000001,Field!$A24&lt;=Model!$M$14+Model!$M$15+0.000000001)),"",Field!B24)</f>
        <v>1</v>
      </c>
      <c r="C43" s="2">
        <f ca="1">IF(OR($M$18=0,AND(Model!$M$16=1,Field!C$4&gt;=Model!$M$13-0.000000001,Field!C$4&lt;=Model!$M$13+Model!$M$15+0.000000001,Field!$A24&gt;=Model!$M$14-0.000000001,Field!$A24&lt;=Model!$M$14+Model!$M$15+0.000000001)),"",Field!C24)</f>
        <v>0.99944218588985068</v>
      </c>
      <c r="D43" s="2">
        <f ca="1">IF(OR($M$18=0,AND(Model!$M$16=1,Field!D$4&gt;=Model!$M$13-0.000000001,Field!D$4&lt;=Model!$M$13+Model!$M$15+0.000000001,Field!$A24&gt;=Model!$M$14-0.000000001,Field!$A24&lt;=Model!$M$14+Model!$M$15+0.000000001)),"",Field!D24)</f>
        <v>0.99859735814172423</v>
      </c>
      <c r="E43" s="2">
        <f ca="1">IF(OR($M$18=0,AND(Model!$M$16=1,Field!E$4&gt;=Model!$M$13-0.000000001,Field!E$4&lt;=Model!$M$13+Model!$M$15+0.000000001,Field!$A24&gt;=Model!$M$14-0.000000001,Field!$A24&lt;=Model!$M$14+Model!$M$15+0.000000001)),"",Field!E24)</f>
        <v>0.9973095253851616</v>
      </c>
      <c r="F43" s="2">
        <f ca="1">IF(OR($M$18=0,AND(Model!$M$16=1,Field!F$4&gt;=Model!$M$13-0.000000001,Field!F$4&lt;=Model!$M$13+Model!$M$15+0.000000001,Field!$A24&gt;=Model!$M$14-0.000000001,Field!$A24&lt;=Model!$M$14+Model!$M$15+0.000000001)),"",Field!F24)</f>
        <v>0.99533764411125358</v>
      </c>
      <c r="G43" s="2">
        <f ca="1">IF(OR($M$18=0,AND(Model!$M$16=1,Field!G$4&gt;=Model!$M$13-0.000000001,Field!G$4&lt;=Model!$M$13+Model!$M$15+0.000000001,Field!$A24&gt;=Model!$M$14-0.000000001,Field!$A24&lt;=Model!$M$14+Model!$M$15+0.000000001)),"",Field!G24)</f>
        <v>0.99230883264014991</v>
      </c>
      <c r="H43" s="2">
        <f ca="1">IF(OR($M$18=0,AND(Model!$M$16=1,Field!H$4&gt;=Model!$M$13-0.000000001,Field!H$4&lt;=Model!$M$13+Model!$M$15+0.000000001,Field!$A24&gt;=Model!$M$14-0.000000001,Field!$A24&lt;=Model!$M$14+Model!$M$15+0.000000001)),"",Field!H24)</f>
        <v>0.98764573299824743</v>
      </c>
      <c r="I43" s="2">
        <f ca="1">IF(OR($M$18=0,AND(Model!$M$16=1,Field!I$4&gt;=Model!$M$13-0.000000001,Field!I$4&lt;=Model!$M$13+Model!$M$15+0.000000001,Field!$A24&gt;=Model!$M$14-0.000000001,Field!$A24&lt;=Model!$M$14+Model!$M$15+0.000000001)),"",Field!I24)</f>
        <v>0.980453820341458</v>
      </c>
      <c r="J43" s="2">
        <f ca="1">IF(OR($M$18=0,AND(Model!$M$16=1,Field!J$4&gt;=Model!$M$13-0.000000001,Field!J$4&lt;=Model!$M$13+Model!$M$15+0.000000001,Field!$A24&gt;=Model!$M$14-0.000000001,Field!$A24&lt;=Model!$M$14+Model!$M$15+0.000000001)),"",Field!J24)</f>
        <v>0.96934692526389998</v>
      </c>
      <c r="K43" s="2">
        <f ca="1">IF(OR($M$18=0,AND(Model!$M$16=1,Field!K$4&gt;=Model!$M$13-0.000000001,Field!K$4&lt;=Model!$M$13+Model!$M$15+0.000000001,Field!$A24&gt;=Model!$M$14-0.000000001,Field!$A24&lt;=Model!$M$14+Model!$M$15+0.000000001)),"",Field!K24)</f>
        <v>0.95217815209330348</v>
      </c>
      <c r="L43" s="2">
        <f ca="1">IF(OR($M$18=0,AND(Model!$M$16=1,Field!L$4&gt;=Model!$M$13-0.000000001,Field!L$4&lt;=Model!$M$13+Model!$M$15+0.000000001,Field!$A24&gt;=Model!$M$14-0.000000001,Field!$A24&lt;=Model!$M$14+Model!$M$15+0.000000001)),"",Field!L24)</f>
        <v>0.92562772980548047</v>
      </c>
      <c r="M43" s="2">
        <f ca="1">IF(OR($M$18=0,AND(Model!$M$16=1,Field!M$4&gt;=Model!$M$13-0.000000001,Field!M$4&lt;=Model!$M$13+Model!$M$15+0.000000001,Field!$A24&gt;=Model!$M$14-0.000000001,Field!$A24&lt;=Model!$M$14+Model!$M$15+0.000000001)),"",Field!M24)</f>
        <v>0.88457873892019645</v>
      </c>
      <c r="N43" s="2">
        <f ca="1">IF(OR($M$18=0,AND(Model!$M$16=1,Field!N$4&gt;=Model!$M$13-0.000000001,Field!N$4&lt;=Model!$M$13+Model!$M$15+0.000000001,Field!$A24&gt;=Model!$M$14-0.000000001,Field!$A24&lt;=Model!$M$14+Model!$M$15+0.000000001)),"",Field!N24)</f>
        <v>0.8211877890791891</v>
      </c>
      <c r="O43" s="2">
        <f ca="1">IF(OR($M$18=0,AND(Model!$M$16=1,Field!O$4&gt;=Model!$M$13-0.000000001,Field!O$4&lt;=Model!$M$13+Model!$M$15+0.000000001,Field!$A24&gt;=Model!$M$14-0.000000001,Field!$A24&lt;=Model!$M$14+Model!$M$15+0.000000001)),"",Field!O24)</f>
        <v>0.72353632878485508</v>
      </c>
      <c r="P43" s="2">
        <f ca="1">IF(OR($M$18=0,AND(Model!$M$16=1,Field!P$4&gt;=Model!$M$13-0.000000001,Field!P$4&lt;=Model!$M$13+Model!$M$15+0.000000001,Field!$A24&gt;=Model!$M$14-0.000000001,Field!$A24&lt;=Model!$M$14+Model!$M$15+0.000000001)),"",Field!P24)</f>
        <v>0.57373821990681861</v>
      </c>
      <c r="Q43" s="2">
        <f ca="1">IF(OR($M$18=0,AND(Model!$M$16=1,Field!Q$4&gt;=Model!$M$13-0.000000001,Field!Q$4&lt;=Model!$M$13+Model!$M$15+0.000000001,Field!$A24&gt;=Model!$M$14-0.000000001,Field!$A24&lt;=Model!$M$14+Model!$M$15+0.000000001)),"",Field!Q24)</f>
        <v>0.34537248655385316</v>
      </c>
      <c r="R43" s="2" t="str">
        <f>IF(OR($M$18=0,AND(Model!$M$16=1,Field!R$4&gt;=Model!$M$13-0.000000001,Field!R$4&lt;=Model!$M$13+Model!$M$15+0.000000001,Field!$A24&gt;=Model!$M$14-0.000000001,Field!$A24&lt;=Model!$M$14+Model!$M$15+0.000000001)),"",Field!R24)</f>
        <v/>
      </c>
      <c r="S43" s="2" t="str">
        <f>IF(OR($M$18=0,AND(Model!$M$16=1,Field!S$4&gt;=Model!$M$13-0.000000001,Field!S$4&lt;=Model!$M$13+Model!$M$15+0.000000001,Field!$A24&gt;=Model!$M$14-0.000000001,Field!$A24&lt;=Model!$M$14+Model!$M$15+0.000000001)),"",Field!S24)</f>
        <v/>
      </c>
      <c r="T43" s="2" t="str">
        <f>IF(OR($M$18=0,AND(Model!$M$16=1,Field!T$4&gt;=Model!$M$13-0.000000001,Field!T$4&lt;=Model!$M$13+Model!$M$15+0.000000001,Field!$A24&gt;=Model!$M$14-0.000000001,Field!$A24&lt;=Model!$M$14+Model!$M$15+0.000000001)),"",Field!T24)</f>
        <v/>
      </c>
      <c r="U43" s="2" t="str">
        <f>IF(OR($M$18=0,AND(Model!$M$16=1,Field!U$4&gt;=Model!$M$13-0.000000001,Field!U$4&lt;=Model!$M$13+Model!$M$15+0.000000001,Field!$A24&gt;=Model!$M$14-0.000000001,Field!$A24&lt;=Model!$M$14+Model!$M$15+0.000000001)),"",Field!U24)</f>
        <v/>
      </c>
      <c r="V43" s="2" t="str">
        <f>IF(OR($M$18=0,AND(Model!$M$16=1,Field!V$4&gt;=Model!$M$13-0.000000001,Field!V$4&lt;=Model!$M$13+Model!$M$15+0.000000001,Field!$A24&gt;=Model!$M$14-0.000000001,Field!$A24&lt;=Model!$M$14+Model!$M$15+0.000000001)),"",Field!V24)</f>
        <v/>
      </c>
      <c r="W43" s="2" t="str">
        <f>IF(OR($M$18=0,AND(Model!$M$16=1,Field!W$4&gt;=Model!$M$13-0.000000001,Field!W$4&lt;=Model!$M$13+Model!$M$15+0.000000001,Field!$A24&gt;=Model!$M$14-0.000000001,Field!$A24&lt;=Model!$M$14+Model!$M$15+0.000000001)),"",Field!W24)</f>
        <v/>
      </c>
      <c r="X43" s="2" t="str">
        <f>IF(OR($M$18=0,AND(Model!$M$16=1,Field!X$4&gt;=Model!$M$13-0.000000001,Field!X$4&lt;=Model!$M$13+Model!$M$15+0.000000001,Field!$A24&gt;=Model!$M$14-0.000000001,Field!$A24&lt;=Model!$M$14+Model!$M$15+0.000000001)),"",Field!X24)</f>
        <v/>
      </c>
      <c r="Y43" s="2" t="str">
        <f>IF(OR($M$18=0,AND(Model!$M$16=1,Field!Y$4&gt;=Model!$M$13-0.000000001,Field!Y$4&lt;=Model!$M$13+Model!$M$15+0.000000001,Field!$A24&gt;=Model!$M$14-0.000000001,Field!$A24&lt;=Model!$M$14+Model!$M$15+0.000000001)),"",Field!Y24)</f>
        <v/>
      </c>
      <c r="Z43" s="2" t="str">
        <f>IF(OR($M$18=0,AND(Model!$M$16=1,Field!Z$4&gt;=Model!$M$13-0.000000001,Field!Z$4&lt;=Model!$M$13+Model!$M$15+0.000000001,Field!$A24&gt;=Model!$M$14-0.000000001,Field!$A24&lt;=Model!$M$14+Model!$M$15+0.000000001)),"",Field!Z24)</f>
        <v/>
      </c>
      <c r="AA43" s="2" t="str">
        <f>IF(OR($M$18=0,AND(Model!$M$16=1,Field!AA$4&gt;=Model!$M$13-0.000000001,Field!AA$4&lt;=Model!$M$13+Model!$M$15+0.000000001,Field!$A24&gt;=Model!$M$14-0.000000001,Field!$A24&lt;=Model!$M$14+Model!$M$15+0.000000001)),"",Field!AA24)</f>
        <v/>
      </c>
      <c r="AB43" s="2" t="str">
        <f>IF(OR($M$18=0,AND(Model!$M$16=1,Field!AB$4&gt;=Model!$M$13-0.000000001,Field!AB$4&lt;=Model!$M$13+Model!$M$15+0.000000001,Field!$A24&gt;=Model!$M$14-0.000000001,Field!$A24&lt;=Model!$M$14+Model!$M$15+0.000000001)),"",Field!AB24)</f>
        <v/>
      </c>
      <c r="AC43" s="2">
        <f ca="1">IF(OR($M$18=0,AND(Model!$M$16=1,Field!AC$4&gt;=Model!$M$13-0.000000001,Field!AC$4&lt;=Model!$M$13+Model!$M$15+0.000000001,Field!$A24&gt;=Model!$M$14-0.000000001,Field!$A24&lt;=Model!$M$14+Model!$M$15+0.000000001)),"",Field!AC24)</f>
        <v>9.4909064083033012E-3</v>
      </c>
      <c r="AD43" s="2">
        <f ca="1">IF(OR($M$18=0,AND(Model!$M$16=1,Field!AD$4&gt;=Model!$M$13-0.000000001,Field!AD$4&lt;=Model!$M$13+Model!$M$15+0.000000001,Field!$A24&gt;=Model!$M$14-0.000000001,Field!$A24&lt;=Model!$M$14+Model!$M$15+0.000000001)),"",Field!AD24)</f>
        <v>2.1658174149557962E-2</v>
      </c>
      <c r="AE43" s="2">
        <f ca="1">IF(OR($M$18=0,AND(Model!$M$16=1,Field!AE$4&gt;=Model!$M$13-0.000000001,Field!AE$4&lt;=Model!$M$13+Model!$M$15+0.000000001,Field!$A24&gt;=Model!$M$14-0.000000001,Field!$A24&lt;=Model!$M$14+Model!$M$15+0.000000001)),"",Field!AE24)</f>
        <v>3.5759456992821091E-2</v>
      </c>
      <c r="AF43" s="2">
        <f ca="1">IF(OR($M$18=0,AND(Model!$M$16=1,Field!AF$4&gt;=Model!$M$13-0.000000001,Field!AF$4&lt;=Model!$M$13+Model!$M$15+0.000000001,Field!$A24&gt;=Model!$M$14-0.000000001,Field!$A24&lt;=Model!$M$14+Model!$M$15+0.000000001)),"",Field!AF24)</f>
        <v>5.1071818423901544E-2</v>
      </c>
      <c r="AG43" s="2">
        <f ca="1">IF(OR($M$18=0,AND(Model!$M$16=1,Field!AG$4&gt;=Model!$M$13-0.000000001,Field!AG$4&lt;=Model!$M$13+Model!$M$15+0.000000001,Field!$A24&gt;=Model!$M$14-0.000000001,Field!$A24&lt;=Model!$M$14+Model!$M$15+0.000000001)),"",Field!AG24)</f>
        <v>6.7006305646425721E-2</v>
      </c>
      <c r="AH43" s="2">
        <f ca="1">IF(OR($M$18=0,AND(Model!$M$16=1,Field!AH$4&gt;=Model!$M$13-0.000000001,Field!AH$4&lt;=Model!$M$13+Model!$M$15+0.000000001,Field!$A24&gt;=Model!$M$14-0.000000001,Field!$A24&lt;=Model!$M$14+Model!$M$15+0.000000001)),"",Field!AH24)</f>
        <v>8.3126470810171174E-2</v>
      </c>
      <c r="AI43" s="2">
        <f ca="1">IF(OR($M$18=0,AND(Model!$M$16=1,Field!AI$4&gt;=Model!$M$13-0.000000001,Field!AI$4&lt;=Model!$M$13+Model!$M$15+0.000000001,Field!$A24&gt;=Model!$M$14-0.000000001,Field!$A24&lt;=Model!$M$14+Model!$M$15+0.000000001)),"",Field!AI24)</f>
        <v>9.9127568667939522E-2</v>
      </c>
      <c r="AJ43" s="2">
        <f ca="1">IF(OR($M$18=0,AND(Model!$M$16=1,Field!AJ$4&gt;=Model!$M$13-0.000000001,Field!AJ$4&lt;=Model!$M$13+Model!$M$15+0.000000001,Field!$A24&gt;=Model!$M$14-0.000000001,Field!$A24&lt;=Model!$M$14+Model!$M$15+0.000000001)),"",Field!AJ24)</f>
        <v>0.11480629113551225</v>
      </c>
      <c r="AK43" s="2">
        <f ca="1">IF(OR($M$18=0,AND(Model!$M$16=1,Field!AK$4&gt;=Model!$M$13-0.000000001,Field!AK$4&lt;=Model!$M$13+Model!$M$15+0.000000001,Field!$A24&gt;=Model!$M$14-0.000000001,Field!$A24&lt;=Model!$M$14+Model!$M$15+0.000000001)),"",Field!AK24)</f>
        <v>0.13003300635482962</v>
      </c>
      <c r="AL43" s="2">
        <f ca="1">IF(OR($M$18=0,AND(Model!$M$16=1,Field!AL$4&gt;=Model!$M$13-0.000000001,Field!AL$4&lt;=Model!$M$13+Model!$M$15+0.000000001,Field!$A24&gt;=Model!$M$14-0.000000001,Field!$A24&lt;=Model!$M$14+Model!$M$15+0.000000001)),"",Field!AL24)</f>
        <v>0.14472982870331691</v>
      </c>
      <c r="AM43" s="2">
        <f ca="1">IF(OR($M$18=0,AND(Model!$M$16=1,Field!AM$4&gt;=Model!$M$13-0.000000001,Field!AM$4&lt;=Model!$M$13+Model!$M$15+0.000000001,Field!$A24&gt;=Model!$M$14-0.000000001,Field!$A24&lt;=Model!$M$14+Model!$M$15+0.000000001)),"",Field!AM24)</f>
        <v>0.15885444324500275</v>
      </c>
      <c r="AN43" s="2">
        <f ca="1">IF(OR($M$18=0,AND(Model!$M$16=1,Field!AN$4&gt;=Model!$M$13-0.000000001,Field!AN$4&lt;=Model!$M$13+Model!$M$15+0.000000001,Field!$A24&gt;=Model!$M$14-0.000000001,Field!$A24&lt;=Model!$M$14+Model!$M$15+0.000000001)),"",Field!AN24)</f>
        <v>0.17238858974396798</v>
      </c>
      <c r="AO43" s="2">
        <f ca="1">IF(OR($M$18=0,AND(Model!$M$16=1,Field!AO$4&gt;=Model!$M$13-0.000000001,Field!AO$4&lt;=Model!$M$13+Model!$M$15+0.000000001,Field!$A24&gt;=Model!$M$14-0.000000001,Field!$A24&lt;=Model!$M$14+Model!$M$15+0.000000001)),"",Field!AO24)</f>
        <v>0.18533001951271266</v>
      </c>
      <c r="AP43" s="2">
        <f ca="1">IF(OR($M$18=0,AND(Model!$M$16=1,Field!AP$4&gt;=Model!$M$13-0.000000001,Field!AP$4&lt;=Model!$M$13+Model!$M$15+0.000000001,Field!$A24&gt;=Model!$M$14-0.000000001,Field!$A24&lt;=Model!$M$14+Model!$M$15+0.000000001)),"",Field!AP24)</f>
        <v>0.19768693638644691</v>
      </c>
      <c r="AQ43" s="2">
        <f ca="1">IF(OR($M$18=0,AND(Model!$M$16=1,Field!AQ$4&gt;=Model!$M$13-0.000000001,Field!AQ$4&lt;=Model!$M$13+Model!$M$15+0.000000001,Field!$A24&gt;=Model!$M$14-0.000000001,Field!$A24&lt;=Model!$M$14+Model!$M$15+0.000000001)),"",Field!AQ24)</f>
        <v>0.20947417585158978</v>
      </c>
      <c r="AR43" s="2">
        <f ca="1">IF(OR($M$18=0,AND(Model!$M$16=1,Field!AR$4&gt;=Model!$M$13-0.000000001,Field!AR$4&lt;=Model!$M$13+Model!$M$15+0.000000001,Field!$A24&gt;=Model!$M$14-0.000000001,Field!$A24&lt;=Model!$M$14+Model!$M$15+0.000000001)),"",Field!AR24)</f>
        <v>0.22071058452614425</v>
      </c>
      <c r="AS43" s="2">
        <f ca="1">IF(OR($M$18=0,AND(Model!$M$16=1,Field!AS$4&gt;=Model!$M$13-0.000000001,Field!AS$4&lt;=Model!$M$13+Model!$M$15+0.000000001,Field!$A24&gt;=Model!$M$14-0.000000001,Field!$A24&lt;=Model!$M$14+Model!$M$15+0.000000001)),"",Field!AS24)</f>
        <v>0.23141721989436792</v>
      </c>
      <c r="AT43" s="2">
        <f ca="1">IF(OR($M$18=0,AND(Model!$M$16=1,Field!AT$4&gt;=Model!$M$13-0.000000001,Field!AT$4&lt;=Model!$M$13+Model!$M$15+0.000000001,Field!$A24&gt;=Model!$M$14-0.000000001,Field!$A24&lt;=Model!$M$14+Model!$M$15+0.000000001)),"",Field!AT24)</f>
        <v>0.24161610239679157</v>
      </c>
      <c r="AU43" s="2">
        <f ca="1">IF(OR($M$18=0,AND(Model!$M$16=1,Field!AU$4&gt;=Model!$M$13-0.000000001,Field!AU$4&lt;=Model!$M$13+Model!$M$15+0.000000001,Field!$A24&gt;=Model!$M$14-0.000000001,Field!$A24&lt;=Model!$M$14+Model!$M$15+0.000000001)),"",Field!AU24)</f>
        <v>0.25132932820375792</v>
      </c>
      <c r="AV43" s="2">
        <f ca="1">IF(OR($M$18=0,AND(Model!$M$16=1,Field!AV$4&gt;=Model!$M$13-0.000000001,Field!AV$4&lt;=Model!$M$13+Model!$M$15+0.000000001,Field!$A24&gt;=Model!$M$14-0.000000001,Field!$A24&lt;=Model!$M$14+Model!$M$15+0.000000001)),"",Field!AV24)</f>
        <v>0.26057839977844299</v>
      </c>
      <c r="AW43" s="2">
        <f ca="1">IF(OR($M$18=0,AND(Model!$M$16=1,Field!AW$4&gt;=Model!$M$13-0.000000001,Field!AW$4&lt;=Model!$M$13+Model!$M$15+0.000000001,Field!$A24&gt;=Model!$M$14-0.000000001,Field!$A24&lt;=Model!$M$14+Model!$M$15+0.000000001)),"",Field!AW24)</f>
        <v>0.26938365860317726</v>
      </c>
      <c r="AX43" s="2">
        <f ca="1">IF(OR($M$18=0,AND(Model!$M$16=1,Field!AX$4&gt;=Model!$M$13-0.000000001,Field!AX$4&lt;=Model!$M$13+Model!$M$15+0.000000001,Field!$A24&gt;=Model!$M$14-0.000000001,Field!$A24&lt;=Model!$M$14+Model!$M$15+0.000000001)),"",Field!AX24)</f>
        <v>0.27776371327786942</v>
      </c>
      <c r="AY43" s="2">
        <f ca="1">IF(OR($M$18=0,AND(Model!$M$16=1,Field!AY$4&gt;=Model!$M$13-0.000000001,Field!AY$4&lt;=Model!$M$13+Model!$M$15+0.000000001,Field!$A24&gt;=Model!$M$14-0.000000001,Field!$A24&lt;=Model!$M$14+Model!$M$15+0.000000001)),"",Field!AY24)</f>
        <v>0.28573474673890598</v>
      </c>
      <c r="AZ43" s="2">
        <f ca="1">IF(OR($M$18=0,AND(Model!$M$16=1,Field!AZ$4&gt;=Model!$M$13-0.000000001,Field!AZ$4&lt;=Model!$M$13+Model!$M$15+0.000000001,Field!$A24&gt;=Model!$M$14-0.000000001,Field!$A24&lt;=Model!$M$14+Model!$M$15+0.000000001)),"",Field!AZ24)</f>
        <v>0.29330955545543363</v>
      </c>
      <c r="BA43" s="2">
        <f ca="1">IF(OR($M$18=0,AND(Model!$M$16=1,Field!BA$4&gt;=Model!$M$13-0.000000001,Field!BA$4&lt;=Model!$M$13+Model!$M$15+0.000000001,Field!$A24&gt;=Model!$M$14-0.000000001,Field!$A24&lt;=Model!$M$14+Model!$M$15+0.000000001)),"",Field!BA24)</f>
        <v>0.30049611387756925</v>
      </c>
      <c r="BB43" s="2">
        <f ca="1">IF(OR($M$18=0,AND(Model!$M$16=1,Field!BB$4&gt;=Model!$M$13-0.000000001,Field!BB$4&lt;=Model!$M$13+Model!$M$15+0.000000001,Field!$A24&gt;=Model!$M$14-0.000000001,Field!$A24&lt;=Model!$M$14+Model!$M$15+0.000000001)),"",Field!BB24)</f>
        <v>0.3072953561213963</v>
      </c>
      <c r="BC43" s="2">
        <f ca="1">IF(OR($M$18=0,AND(Model!$M$16=1,Field!BC$4&gt;=Model!$M$13-0.000000001,Field!BC$4&lt;=Model!$M$13+Model!$M$15+0.000000001,Field!$A24&gt;=Model!$M$14-0.000000001,Field!$A24&lt;=Model!$M$14+Model!$M$15+0.000000001)),"",Field!BC24)</f>
        <v>0.31369770231099525</v>
      </c>
      <c r="BD43" s="2">
        <f ca="1">IF(OR($M$18=0,AND(Model!$M$16=1,Field!BD$4&gt;=Model!$M$13-0.000000001,Field!BD$4&lt;=Model!$M$13+Model!$M$15+0.000000001,Field!$A24&gt;=Model!$M$14-0.000000001,Field!$A24&lt;=Model!$M$14+Model!$M$15+0.000000001)),"",Field!BD24)</f>
        <v>0.31967759447745364</v>
      </c>
      <c r="BE43" s="2">
        <f ca="1">IF(OR($M$18=0,AND(Model!$M$16=1,Field!BE$4&gt;=Model!$M$13-0.000000001,Field!BE$4&lt;=Model!$M$13+Model!$M$15+0.000000001,Field!$A24&gt;=Model!$M$14-0.000000001,Field!$A24&lt;=Model!$M$14+Model!$M$15+0.000000001)),"",Field!BE24)</f>
        <v>0.32518489134801609</v>
      </c>
      <c r="BF43" s="2">
        <f ca="1">IF(OR($M$18=0,AND(Model!$M$16=1,Field!BF$4&gt;=Model!$M$13-0.000000001,Field!BF$4&lt;=Model!$M$13+Model!$M$15+0.000000001,Field!$A24&gt;=Model!$M$14-0.000000001,Field!$A24&lt;=Model!$M$14+Model!$M$15+0.000000001)),"",Field!BF24)</f>
        <v>0.33013131567402981</v>
      </c>
      <c r="BG43" s="2">
        <f ca="1">IF(OR($M$18=0,AND(Model!$M$16=1,Field!BG$4&gt;=Model!$M$13-0.000000001,Field!BG$4&lt;=Model!$M$13+Model!$M$15+0.000000001,Field!$A24&gt;=Model!$M$14-0.000000001,Field!$A24&lt;=Model!$M$14+Model!$M$15+0.000000001)),"",Field!BG24)</f>
        <v>0.33436911461188673</v>
      </c>
      <c r="BH43" s="2">
        <f ca="1">IF(OR($M$18=0,AND(Model!$M$16=1,Field!BH$4&gt;=Model!$M$13-0.000000001,Field!BH$4&lt;=Model!$M$13+Model!$M$15+0.000000001,Field!$A24&gt;=Model!$M$14-0.000000001,Field!$A24&lt;=Model!$M$14+Model!$M$15+0.000000001)),"",Field!BH24)</f>
        <v>0.33765746665315155</v>
      </c>
      <c r="BI43" s="2">
        <f ca="1">IF(OR($M$18=0,AND(Model!$M$16=1,Field!BI$4&gt;=Model!$M$13-0.000000001,Field!BI$4&lt;=Model!$M$13+Model!$M$15+0.000000001,Field!$A24&gt;=Model!$M$14-0.000000001,Field!$A24&lt;=Model!$M$14+Model!$M$15+0.000000001)),"",Field!BI24)</f>
        <v>0.33960960668734175</v>
      </c>
      <c r="BJ43" s="7">
        <f ca="1">IF(OR($M$18=0,AND(Model!$M$16=1,Field!BJ$4&gt;=Model!$M$13-0.000000001,Field!BJ$4&lt;=Model!$M$13+Model!$M$15+0.000000001,Field!$A24&gt;=Model!$M$14-0.000000001,Field!$A24&lt;=Model!$M$14+Model!$M$15+0.000000001)),"",Field!BJ24)</f>
        <v>0.33960960668734175</v>
      </c>
      <c r="BK43" s="1"/>
    </row>
    <row r="44" spans="1:63" ht="12" customHeight="1">
      <c r="A44" s="11">
        <f>Field!A25</f>
        <v>1</v>
      </c>
      <c r="B44" s="6">
        <f>IF(OR($M$18=0,AND(Model!$M$16=1,Field!B$4&gt;=Model!$M$13-0.000000001,Field!B$4&lt;=Model!$M$13+Model!$M$15+0.000000001,Field!$A25&gt;=Model!$M$14-0.000000001,Field!$A25&lt;=Model!$M$14+Model!$M$15+0.000000001)),"",Field!B25)</f>
        <v>1</v>
      </c>
      <c r="C44" s="2">
        <f ca="1">IF(OR($M$18=0,AND(Model!$M$16=1,Field!C$4&gt;=Model!$M$13-0.000000001,Field!C$4&lt;=Model!$M$13+Model!$M$15+0.000000001,Field!$A25&gt;=Model!$M$14-0.000000001,Field!$A25&lt;=Model!$M$14+Model!$M$15+0.000000001)),"",Field!C25)</f>
        <v>0.99943805184652101</v>
      </c>
      <c r="D44" s="2">
        <f ca="1">IF(OR($M$18=0,AND(Model!$M$16=1,Field!D$4&gt;=Model!$M$13-0.000000001,Field!D$4&lt;=Model!$M$13+Model!$M$15+0.000000001,Field!$A25&gt;=Model!$M$14-0.000000001,Field!$A25&lt;=Model!$M$14+Model!$M$15+0.000000001)),"",Field!D25)</f>
        <v>0.99858686152964404</v>
      </c>
      <c r="E44" s="2">
        <f ca="1">IF(OR($M$18=0,AND(Model!$M$16=1,Field!E$4&gt;=Model!$M$13-0.000000001,Field!E$4&lt;=Model!$M$13+Model!$M$15+0.000000001,Field!$A25&gt;=Model!$M$14-0.000000001,Field!$A25&lt;=Model!$M$14+Model!$M$15+0.000000001)),"",Field!E25)</f>
        <v>0.99728908283016837</v>
      </c>
      <c r="F44" s="2">
        <f ca="1">IF(OR($M$18=0,AND(Model!$M$16=1,Field!F$4&gt;=Model!$M$13-0.000000001,Field!F$4&lt;=Model!$M$13+Model!$M$15+0.000000001,Field!$A25&gt;=Model!$M$14-0.000000001,Field!$A25&lt;=Model!$M$14+Model!$M$15+0.000000001)),"",Field!F25)</f>
        <v>0.99530152967096863</v>
      </c>
      <c r="G44" s="2">
        <f ca="1">IF(OR($M$18=0,AND(Model!$M$16=1,Field!G$4&gt;=Model!$M$13-0.000000001,Field!G$4&lt;=Model!$M$13+Model!$M$15+0.000000001,Field!$A25&gt;=Model!$M$14-0.000000001,Field!$A25&lt;=Model!$M$14+Model!$M$15+0.000000001)),"",Field!G25)</f>
        <v>0.9922479710515989</v>
      </c>
      <c r="H44" s="2">
        <f ca="1">IF(OR($M$18=0,AND(Model!$M$16=1,Field!H$4&gt;=Model!$M$13-0.000000001,Field!H$4&lt;=Model!$M$13+Model!$M$15+0.000000001,Field!$A25&gt;=Model!$M$14-0.000000001,Field!$A25&lt;=Model!$M$14+Model!$M$15+0.000000001)),"",Field!H25)</f>
        <v>0.98754590994544245</v>
      </c>
      <c r="I44" s="2">
        <f ca="1">IF(OR($M$18=0,AND(Model!$M$16=1,Field!I$4&gt;=Model!$M$13-0.000000001,Field!I$4&lt;=Model!$M$13+Model!$M$15+0.000000001,Field!$A25&gt;=Model!$M$14-0.000000001,Field!$A25&lt;=Model!$M$14+Model!$M$15+0.000000001)),"",Field!I25)</f>
        <v>0.98029317218059753</v>
      </c>
      <c r="J44" s="2">
        <f ca="1">IF(OR($M$18=0,AND(Model!$M$16=1,Field!J$4&gt;=Model!$M$13-0.000000001,Field!J$4&lt;=Model!$M$13+Model!$M$15+0.000000001,Field!$A25&gt;=Model!$M$14-0.000000001,Field!$A25&lt;=Model!$M$14+Model!$M$15+0.000000001)),"",Field!J25)</f>
        <v>0.96909276921160925</v>
      </c>
      <c r="K44" s="2">
        <f ca="1">IF(OR($M$18=0,AND(Model!$M$16=1,Field!K$4&gt;=Model!$M$13-0.000000001,Field!K$4&lt;=Model!$M$13+Model!$M$15+0.000000001,Field!$A25&gt;=Model!$M$14-0.000000001,Field!$A25&lt;=Model!$M$14+Model!$M$15+0.000000001)),"",Field!K25)</f>
        <v>0.95178385265354437</v>
      </c>
      <c r="L44" s="2">
        <f ca="1">IF(OR($M$18=0,AND(Model!$M$16=1,Field!L$4&gt;=Model!$M$13-0.000000001,Field!L$4&lt;=Model!$M$13+Model!$M$15+0.000000001,Field!$A25&gt;=Model!$M$14-0.000000001,Field!$A25&lt;=Model!$M$14+Model!$M$15+0.000000001)),"",Field!L25)</f>
        <v>0.9250318789369294</v>
      </c>
      <c r="M44" s="2">
        <f ca="1">IF(OR($M$18=0,AND(Model!$M$16=1,Field!M$4&gt;=Model!$M$13-0.000000001,Field!M$4&lt;=Model!$M$13+Model!$M$15+0.000000001,Field!$A25&gt;=Model!$M$14-0.000000001,Field!$A25&lt;=Model!$M$14+Model!$M$15+0.000000001)),"",Field!M25)</f>
        <v>0.88371221662490418</v>
      </c>
      <c r="N44" s="2">
        <f ca="1">IF(OR($M$18=0,AND(Model!$M$16=1,Field!N$4&gt;=Model!$M$13-0.000000001,Field!N$4&lt;=Model!$M$13+Model!$M$15+0.000000001,Field!$A25&gt;=Model!$M$14-0.000000001,Field!$A25&lt;=Model!$M$14+Model!$M$15+0.000000001)),"",Field!N25)</f>
        <v>0.81999967856628153</v>
      </c>
      <c r="O44" s="2">
        <f ca="1">IF(OR($M$18=0,AND(Model!$M$16=1,Field!O$4&gt;=Model!$M$13-0.000000001,Field!O$4&lt;=Model!$M$13+Model!$M$15+0.000000001,Field!$A25&gt;=Model!$M$14-0.000000001,Field!$A25&lt;=Model!$M$14+Model!$M$15+0.000000001)),"",Field!O25)</f>
        <v>0.72205465045253214</v>
      </c>
      <c r="P44" s="2">
        <f ca="1">IF(OR($M$18=0,AND(Model!$M$16=1,Field!P$4&gt;=Model!$M$13-0.000000001,Field!P$4&lt;=Model!$M$13+Model!$M$15+0.000000001,Field!$A25&gt;=Model!$M$14-0.000000001,Field!$A25&lt;=Model!$M$14+Model!$M$15+0.000000001)),"",Field!P25)</f>
        <v>0.57217375161726225</v>
      </c>
      <c r="Q44" s="2">
        <f ca="1">IF(OR($M$18=0,AND(Model!$M$16=1,Field!Q$4&gt;=Model!$M$13-0.000000001,Field!Q$4&lt;=Model!$M$13+Model!$M$15+0.000000001,Field!$A25&gt;=Model!$M$14-0.000000001,Field!$A25&lt;=Model!$M$14+Model!$M$15+0.000000001)),"",Field!Q25)</f>
        <v>0.34422346678524435</v>
      </c>
      <c r="R44" s="2" t="str">
        <f>IF(OR($M$18=0,AND(Model!$M$16=1,Field!R$4&gt;=Model!$M$13-0.000000001,Field!R$4&lt;=Model!$M$13+Model!$M$15+0.000000001,Field!$A25&gt;=Model!$M$14-0.000000001,Field!$A25&lt;=Model!$M$14+Model!$M$15+0.000000001)),"",Field!R25)</f>
        <v/>
      </c>
      <c r="S44" s="2" t="str">
        <f>IF(OR($M$18=0,AND(Model!$M$16=1,Field!S$4&gt;=Model!$M$13-0.000000001,Field!S$4&lt;=Model!$M$13+Model!$M$15+0.000000001,Field!$A25&gt;=Model!$M$14-0.000000001,Field!$A25&lt;=Model!$M$14+Model!$M$15+0.000000001)),"",Field!S25)</f>
        <v/>
      </c>
      <c r="T44" s="2" t="str">
        <f>IF(OR($M$18=0,AND(Model!$M$16=1,Field!T$4&gt;=Model!$M$13-0.000000001,Field!T$4&lt;=Model!$M$13+Model!$M$15+0.000000001,Field!$A25&gt;=Model!$M$14-0.000000001,Field!$A25&lt;=Model!$M$14+Model!$M$15+0.000000001)),"",Field!T25)</f>
        <v/>
      </c>
      <c r="U44" s="2" t="str">
        <f>IF(OR($M$18=0,AND(Model!$M$16=1,Field!U$4&gt;=Model!$M$13-0.000000001,Field!U$4&lt;=Model!$M$13+Model!$M$15+0.000000001,Field!$A25&gt;=Model!$M$14-0.000000001,Field!$A25&lt;=Model!$M$14+Model!$M$15+0.000000001)),"",Field!U25)</f>
        <v/>
      </c>
      <c r="V44" s="2" t="str">
        <f>IF(OR($M$18=0,AND(Model!$M$16=1,Field!V$4&gt;=Model!$M$13-0.000000001,Field!V$4&lt;=Model!$M$13+Model!$M$15+0.000000001,Field!$A25&gt;=Model!$M$14-0.000000001,Field!$A25&lt;=Model!$M$14+Model!$M$15+0.000000001)),"",Field!V25)</f>
        <v/>
      </c>
      <c r="W44" s="2" t="str">
        <f>IF(OR($M$18=0,AND(Model!$M$16=1,Field!W$4&gt;=Model!$M$13-0.000000001,Field!W$4&lt;=Model!$M$13+Model!$M$15+0.000000001,Field!$A25&gt;=Model!$M$14-0.000000001,Field!$A25&lt;=Model!$M$14+Model!$M$15+0.000000001)),"",Field!W25)</f>
        <v/>
      </c>
      <c r="X44" s="2" t="str">
        <f>IF(OR($M$18=0,AND(Model!$M$16=1,Field!X$4&gt;=Model!$M$13-0.000000001,Field!X$4&lt;=Model!$M$13+Model!$M$15+0.000000001,Field!$A25&gt;=Model!$M$14-0.000000001,Field!$A25&lt;=Model!$M$14+Model!$M$15+0.000000001)),"",Field!X25)</f>
        <v/>
      </c>
      <c r="Y44" s="2" t="str">
        <f>IF(OR($M$18=0,AND(Model!$M$16=1,Field!Y$4&gt;=Model!$M$13-0.000000001,Field!Y$4&lt;=Model!$M$13+Model!$M$15+0.000000001,Field!$A25&gt;=Model!$M$14-0.000000001,Field!$A25&lt;=Model!$M$14+Model!$M$15+0.000000001)),"",Field!Y25)</f>
        <v/>
      </c>
      <c r="Z44" s="2" t="str">
        <f>IF(OR($M$18=0,AND(Model!$M$16=1,Field!Z$4&gt;=Model!$M$13-0.000000001,Field!Z$4&lt;=Model!$M$13+Model!$M$15+0.000000001,Field!$A25&gt;=Model!$M$14-0.000000001,Field!$A25&lt;=Model!$M$14+Model!$M$15+0.000000001)),"",Field!Z25)</f>
        <v/>
      </c>
      <c r="AA44" s="2" t="str">
        <f>IF(OR($M$18=0,AND(Model!$M$16=1,Field!AA$4&gt;=Model!$M$13-0.000000001,Field!AA$4&lt;=Model!$M$13+Model!$M$15+0.000000001,Field!$A25&gt;=Model!$M$14-0.000000001,Field!$A25&lt;=Model!$M$14+Model!$M$15+0.000000001)),"",Field!AA25)</f>
        <v/>
      </c>
      <c r="AB44" s="2" t="str">
        <f>IF(OR($M$18=0,AND(Model!$M$16=1,Field!AB$4&gt;=Model!$M$13-0.000000001,Field!AB$4&lt;=Model!$M$13+Model!$M$15+0.000000001,Field!$A25&gt;=Model!$M$14-0.000000001,Field!$A25&lt;=Model!$M$14+Model!$M$15+0.000000001)),"",Field!AB25)</f>
        <v/>
      </c>
      <c r="AC44" s="2">
        <f ca="1">IF(OR($M$18=0,AND(Model!$M$16=1,Field!AC$4&gt;=Model!$M$13-0.000000001,Field!AC$4&lt;=Model!$M$13+Model!$M$15+0.000000001,Field!$A25&gt;=Model!$M$14-0.000000001,Field!$A25&lt;=Model!$M$14+Model!$M$15+0.000000001)),"",Field!AC25)</f>
        <v>8.633387083880258E-3</v>
      </c>
      <c r="AD44" s="2">
        <f ca="1">IF(OR($M$18=0,AND(Model!$M$16=1,Field!AD$4&gt;=Model!$M$13-0.000000001,Field!AD$4&lt;=Model!$M$13+Model!$M$15+0.000000001,Field!$A25&gt;=Model!$M$14-0.000000001,Field!$A25&lt;=Model!$M$14+Model!$M$15+0.000000001)),"",Field!AD25)</f>
        <v>1.9868429060853662E-2</v>
      </c>
      <c r="AE44" s="2">
        <f ca="1">IF(OR($M$18=0,AND(Model!$M$16=1,Field!AE$4&gt;=Model!$M$13-0.000000001,Field!AE$4&lt;=Model!$M$13+Model!$M$15+0.000000001,Field!$A25&gt;=Model!$M$14-0.000000001,Field!$A25&lt;=Model!$M$14+Model!$M$15+0.000000001)),"",Field!AE25)</f>
        <v>3.3141501848903542E-2</v>
      </c>
      <c r="AF44" s="2">
        <f ca="1">IF(OR($M$18=0,AND(Model!$M$16=1,Field!AF$4&gt;=Model!$M$13-0.000000001,Field!AF$4&lt;=Model!$M$13+Model!$M$15+0.000000001,Field!$A25&gt;=Model!$M$14-0.000000001,Field!$A25&lt;=Model!$M$14+Model!$M$15+0.000000001)),"",Field!AF25)</f>
        <v>4.781520074314069E-2</v>
      </c>
      <c r="AG44" s="2">
        <f ca="1">IF(OR($M$18=0,AND(Model!$M$16=1,Field!AG$4&gt;=Model!$M$13-0.000000001,Field!AG$4&lt;=Model!$M$13+Model!$M$15+0.000000001,Field!$A25&gt;=Model!$M$14-0.000000001,Field!$A25&lt;=Model!$M$14+Model!$M$15+0.000000001)),"",Field!AG25)</f>
        <v>6.3312513722970906E-2</v>
      </c>
      <c r="AH44" s="2">
        <f ca="1">IF(OR($M$18=0,AND(Model!$M$16=1,Field!AH$4&gt;=Model!$M$13-0.000000001,Field!AH$4&lt;=Model!$M$13+Model!$M$15+0.000000001,Field!$A25&gt;=Model!$M$14-0.000000001,Field!$A25&lt;=Model!$M$14+Model!$M$15+0.000000001)),"",Field!AH25)</f>
        <v>7.9170899345801252E-2</v>
      </c>
      <c r="AI44" s="2">
        <f ca="1">IF(OR($M$18=0,AND(Model!$M$16=1,Field!AI$4&gt;=Model!$M$13-0.000000001,Field!AI$4&lt;=Model!$M$13+Model!$M$15+0.000000001,Field!$A25&gt;=Model!$M$14-0.000000001,Field!$A25&lt;=Model!$M$14+Model!$M$15+0.000000001)),"",Field!AI25)</f>
        <v>9.5047334851299695E-2</v>
      </c>
      <c r="AJ44" s="2">
        <f ca="1">IF(OR($M$18=0,AND(Model!$M$16=1,Field!AJ$4&gt;=Model!$M$13-0.000000001,Field!AJ$4&lt;=Model!$M$13+Model!$M$15+0.000000001,Field!$A25&gt;=Model!$M$14-0.000000001,Field!$A25&lt;=Model!$M$14+Model!$M$15+0.000000001)),"",Field!AJ25)</f>
        <v>0.11070152047625799</v>
      </c>
      <c r="AK44" s="2">
        <f ca="1">IF(OR($M$18=0,AND(Model!$M$16=1,Field!AK$4&gt;=Model!$M$13-0.000000001,Field!AK$4&lt;=Model!$M$13+Model!$M$15+0.000000001,Field!$A25&gt;=Model!$M$14-0.000000001,Field!$A25&lt;=Model!$M$14+Model!$M$15+0.000000001)),"",Field!AK25)</f>
        <v>0.12597325759517428</v>
      </c>
      <c r="AL44" s="2">
        <f ca="1">IF(OR($M$18=0,AND(Model!$M$16=1,Field!AL$4&gt;=Model!$M$13-0.000000001,Field!AL$4&lt;=Model!$M$13+Model!$M$15+0.000000001,Field!$A25&gt;=Model!$M$14-0.000000001,Field!$A25&lt;=Model!$M$14+Model!$M$15+0.000000001)),"",Field!AL25)</f>
        <v>0.14076136575422185</v>
      </c>
      <c r="AM44" s="2">
        <f ca="1">IF(OR($M$18=0,AND(Model!$M$16=1,Field!AM$4&gt;=Model!$M$13-0.000000001,Field!AM$4&lt;=Model!$M$13+Model!$M$15+0.000000001,Field!$A25&gt;=Model!$M$14-0.000000001,Field!$A25&lt;=Model!$M$14+Model!$M$15+0.000000001)),"",Field!AM25)</f>
        <v>0.15500660209458256</v>
      </c>
      <c r="AN44" s="2">
        <f ca="1">IF(OR($M$18=0,AND(Model!$M$16=1,Field!AN$4&gt;=Model!$M$13-0.000000001,Field!AN$4&lt;=Model!$M$13+Model!$M$15+0.000000001,Field!$A25&gt;=Model!$M$14-0.000000001,Field!$A25&lt;=Model!$M$14+Model!$M$15+0.000000001)),"",Field!AN25)</f>
        <v>0.16867877430425715</v>
      </c>
      <c r="AO44" s="2">
        <f ca="1">IF(OR($M$18=0,AND(Model!$M$16=1,Field!AO$4&gt;=Model!$M$13-0.000000001,Field!AO$4&lt;=Model!$M$13+Model!$M$15+0.000000001,Field!$A25&gt;=Model!$M$14-0.000000001,Field!$A25&lt;=Model!$M$14+Model!$M$15+0.000000001)),"",Field!AO25)</f>
        <v>0.18176740173931499</v>
      </c>
      <c r="AP44" s="2">
        <f ca="1">IF(OR($M$18=0,AND(Model!$M$16=1,Field!AP$4&gt;=Model!$M$13-0.000000001,Field!AP$4&lt;=Model!$M$13+Model!$M$15+0.000000001,Field!$A25&gt;=Model!$M$14-0.000000001,Field!$A25&lt;=Model!$M$14+Model!$M$15+0.000000001)),"",Field!AP25)</f>
        <v>0.19427510734506603</v>
      </c>
      <c r="AQ44" s="2">
        <f ca="1">IF(OR($M$18=0,AND(Model!$M$16=1,Field!AQ$4&gt;=Model!$M$13-0.000000001,Field!AQ$4&lt;=Model!$M$13+Model!$M$15+0.000000001,Field!$A25&gt;=Model!$M$14-0.000000001,Field!$A25&lt;=Model!$M$14+Model!$M$15+0.000000001)),"",Field!AQ25)</f>
        <v>0.20621300767088122</v>
      </c>
      <c r="AR44" s="2">
        <f ca="1">IF(OR($M$18=0,AND(Model!$M$16=1,Field!AR$4&gt;=Model!$M$13-0.000000001,Field!AR$4&lt;=Model!$M$13+Model!$M$15+0.000000001,Field!$A25&gt;=Model!$M$14-0.000000001,Field!$A25&lt;=Model!$M$14+Model!$M$15+0.000000001)),"",Field!AR25)</f>
        <v>0.21759752179812628</v>
      </c>
      <c r="AS44" s="2">
        <f ca="1">IF(OR($M$18=0,AND(Model!$M$16=1,Field!AS$4&gt;=Model!$M$13-0.000000001,Field!AS$4&lt;=Model!$M$13+Model!$M$15+0.000000001,Field!$A25&gt;=Model!$M$14-0.000000001,Field!$A25&lt;=Model!$M$14+Model!$M$15+0.000000001)),"",Field!AS25)</f>
        <v>0.22844816753288416</v>
      </c>
      <c r="AT44" s="2">
        <f ca="1">IF(OR($M$18=0,AND(Model!$M$16=1,Field!AT$4&gt;=Model!$M$13-0.000000001,Field!AT$4&lt;=Model!$M$13+Model!$M$15+0.000000001,Field!$A25&gt;=Model!$M$14-0.000000001,Field!$A25&lt;=Model!$M$14+Model!$M$15+0.000000001)),"",Field!AT25)</f>
        <v>0.23878603141196444</v>
      </c>
      <c r="AU44" s="2">
        <f ca="1">IF(OR($M$18=0,AND(Model!$M$16=1,Field!AU$4&gt;=Model!$M$13-0.000000001,Field!AU$4&lt;=Model!$M$13+Model!$M$15+0.000000001,Field!$A25&gt;=Model!$M$14-0.000000001,Field!$A25&lt;=Model!$M$14+Model!$M$15+0.000000001)),"",Field!AU25)</f>
        <v>0.24863268526082369</v>
      </c>
      <c r="AV44" s="2">
        <f ca="1">IF(OR($M$18=0,AND(Model!$M$16=1,Field!AV$4&gt;=Model!$M$13-0.000000001,Field!AV$4&lt;=Model!$M$13+Model!$M$15+0.000000001,Field!$A25&gt;=Model!$M$14-0.000000001,Field!$A25&lt;=Model!$M$14+Model!$M$15+0.000000001)),"",Field!AV25)</f>
        <v>0.2580093801481167</v>
      </c>
      <c r="AW44" s="2">
        <f ca="1">IF(OR($M$18=0,AND(Model!$M$16=1,Field!AW$4&gt;=Model!$M$13-0.000000001,Field!AW$4&lt;=Model!$M$13+Model!$M$15+0.000000001,Field!$A25&gt;=Model!$M$14-0.000000001,Field!$A25&lt;=Model!$M$14+Model!$M$15+0.000000001)),"",Field!AW25)</f>
        <v>0.26693638321825219</v>
      </c>
      <c r="AX44" s="2">
        <f ca="1">IF(OR($M$18=0,AND(Model!$M$16=1,Field!AX$4&gt;=Model!$M$13-0.000000001,Field!AX$4&lt;=Model!$M$13+Model!$M$15+0.000000001,Field!$A25&gt;=Model!$M$14-0.000000001,Field!$A25&lt;=Model!$M$14+Model!$M$15+0.000000001)),"",Field!AX25)</f>
        <v>0.27543233705342651</v>
      </c>
      <c r="AY44" s="2">
        <f ca="1">IF(OR($M$18=0,AND(Model!$M$16=1,Field!AY$4&gt;=Model!$M$13-0.000000001,Field!AY$4&lt;=Model!$M$13+Model!$M$15+0.000000001,Field!$A25&gt;=Model!$M$14-0.000000001,Field!$A25&lt;=Model!$M$14+Model!$M$15+0.000000001)),"",Field!AY25)</f>
        <v>0.28351351535709257</v>
      </c>
      <c r="AZ44" s="2">
        <f ca="1">IF(OR($M$18=0,AND(Model!$M$16=1,Field!AZ$4&gt;=Model!$M$13-0.000000001,Field!AZ$4&lt;=Model!$M$13+Model!$M$15+0.000000001,Field!$A25&gt;=Model!$M$14-0.000000001,Field!$A25&lt;=Model!$M$14+Model!$M$15+0.000000001)),"",Field!AZ25)</f>
        <v>0.29119282004872099</v>
      </c>
      <c r="BA44" s="2">
        <f ca="1">IF(OR($M$18=0,AND(Model!$M$16=1,Field!BA$4&gt;=Model!$M$13-0.000000001,Field!BA$4&lt;=Model!$M$13+Model!$M$15+0.000000001,Field!$A25&gt;=Model!$M$14-0.000000001,Field!$A25&lt;=Model!$M$14+Model!$M$15+0.000000001)),"",Field!BA25)</f>
        <v>0.2984783062724562</v>
      </c>
      <c r="BB44" s="2">
        <f ca="1">IF(OR($M$18=0,AND(Model!$M$16=1,Field!BB$4&gt;=Model!$M$13-0.000000001,Field!BB$4&lt;=Model!$M$13+Model!$M$15+0.000000001,Field!$A25&gt;=Model!$M$14-0.000000001,Field!$A25&lt;=Model!$M$14+Model!$M$15+0.000000001)),"",Field!BB25)</f>
        <v>0.30537092039750885</v>
      </c>
      <c r="BC44" s="2">
        <f ca="1">IF(OR($M$18=0,AND(Model!$M$16=1,Field!BC$4&gt;=Model!$M$13-0.000000001,Field!BC$4&lt;=Model!$M$13+Model!$M$15+0.000000001,Field!$A25&gt;=Model!$M$14-0.000000001,Field!$A25&lt;=Model!$M$14+Model!$M$15+0.000000001)),"",Field!BC25)</f>
        <v>0.31186097013694425</v>
      </c>
      <c r="BD44" s="2">
        <f ca="1">IF(OR($M$18=0,AND(Model!$M$16=1,Field!BD$4&gt;=Model!$M$13-0.000000001,Field!BD$4&lt;=Model!$M$13+Model!$M$15+0.000000001,Field!$A25&gt;=Model!$M$14-0.000000001,Field!$A25&lt;=Model!$M$14+Model!$M$15+0.000000001)),"",Field!BD25)</f>
        <v>0.31792258039757942</v>
      </c>
      <c r="BE44" s="2">
        <f ca="1">IF(OR($M$18=0,AND(Model!$M$16=1,Field!BE$4&gt;=Model!$M$13-0.000000001,Field!BE$4&lt;=Model!$M$13+Model!$M$15+0.000000001,Field!$A25&gt;=Model!$M$14-0.000000001,Field!$A25&lt;=Model!$M$14+Model!$M$15+0.000000001)),"",Field!BE25)</f>
        <v>0.32350496762832004</v>
      </c>
      <c r="BF44" s="2">
        <f ca="1">IF(OR($M$18=0,AND(Model!$M$16=1,Field!BF$4&gt;=Model!$M$13-0.000000001,Field!BF$4&lt;=Model!$M$13+Model!$M$15+0.000000001,Field!$A25&gt;=Model!$M$14-0.000000001,Field!$A25&lt;=Model!$M$14+Model!$M$15+0.000000001)),"",Field!BF25)</f>
        <v>0.32851870103452818</v>
      </c>
      <c r="BG44" s="2">
        <f ca="1">IF(OR($M$18=0,AND(Model!$M$16=1,Field!BG$4&gt;=Model!$M$13-0.000000001,Field!BG$4&lt;=Model!$M$13+Model!$M$15+0.000000001,Field!$A25&gt;=Model!$M$14-0.000000001,Field!$A25&lt;=Model!$M$14+Model!$M$15+0.000000001)),"",Field!BG25)</f>
        <v>0.33281407186428347</v>
      </c>
      <c r="BH44" s="2">
        <f ca="1">IF(OR($M$18=0,AND(Model!$M$16=1,Field!BH$4&gt;=Model!$M$13-0.000000001,Field!BH$4&lt;=Model!$M$13+Model!$M$15+0.000000001,Field!$A25&gt;=Model!$M$14-0.000000001,Field!$A25&lt;=Model!$M$14+Model!$M$15+0.000000001)),"",Field!BH25)</f>
        <v>0.33614704261312151</v>
      </c>
      <c r="BI44" s="2">
        <f ca="1">IF(OR($M$18=0,AND(Model!$M$16=1,Field!BI$4&gt;=Model!$M$13-0.000000001,Field!BI$4&lt;=Model!$M$13+Model!$M$15+0.000000001,Field!$A25&gt;=Model!$M$14-0.000000001,Field!$A25&lt;=Model!$M$14+Model!$M$15+0.000000001)),"",Field!BI25)</f>
        <v>0.33812565065570793</v>
      </c>
      <c r="BJ44" s="7">
        <f ca="1">IF(OR($M$18=0,AND(Model!$M$16=1,Field!BJ$4&gt;=Model!$M$13-0.000000001,Field!BJ$4&lt;=Model!$M$13+Model!$M$15+0.000000001,Field!$A25&gt;=Model!$M$14-0.000000001,Field!$A25&lt;=Model!$M$14+Model!$M$15+0.000000001)),"",Field!BJ25)</f>
        <v>0.33812565065570793</v>
      </c>
      <c r="BK44" s="1"/>
    </row>
    <row r="45" spans="1:63" ht="12" customHeight="1">
      <c r="A45" s="1"/>
      <c r="B45" s="6">
        <f>IF(OR($M$18=0,AND(Model!$M$16=1,Field!B$4&gt;=Model!$M$13-0.000000001,Field!B$4&lt;=Model!$M$13+Model!$M$15+0.000000001,Field!$A26&gt;=Model!$M$14-0.000000001,Field!$A26&lt;=Model!$M$14+Model!$M$15+0.000000001)),"",Field!B26)</f>
        <v>1</v>
      </c>
      <c r="C45" s="2">
        <f ca="1">IF(OR($M$18=0,AND(Model!$M$16=1,Field!C$4&gt;=Model!$M$13-0.000000001,Field!C$4&lt;=Model!$M$13+Model!$M$15+0.000000001,Field!$A26&gt;=Model!$M$14-0.000000001,Field!$A26&lt;=Model!$M$14+Model!$M$15+0.000000001)),"",Field!C26)</f>
        <v>0.99944218588985068</v>
      </c>
      <c r="D45" s="2">
        <f ca="1">IF(OR($M$18=0,AND(Model!$M$16=1,Field!D$4&gt;=Model!$M$13-0.000000001,Field!D$4&lt;=Model!$M$13+Model!$M$15+0.000000001,Field!$A26&gt;=Model!$M$14-0.000000001,Field!$A26&lt;=Model!$M$14+Model!$M$15+0.000000001)),"",Field!D26)</f>
        <v>0.99859735814172423</v>
      </c>
      <c r="E45" s="2">
        <f ca="1">IF(OR($M$18=0,AND(Model!$M$16=1,Field!E$4&gt;=Model!$M$13-0.000000001,Field!E$4&lt;=Model!$M$13+Model!$M$15+0.000000001,Field!$A26&gt;=Model!$M$14-0.000000001,Field!$A26&lt;=Model!$M$14+Model!$M$15+0.000000001)),"",Field!E26)</f>
        <v>0.9973095253851616</v>
      </c>
      <c r="F45" s="2">
        <f ca="1">IF(OR($M$18=0,AND(Model!$M$16=1,Field!F$4&gt;=Model!$M$13-0.000000001,Field!F$4&lt;=Model!$M$13+Model!$M$15+0.000000001,Field!$A26&gt;=Model!$M$14-0.000000001,Field!$A26&lt;=Model!$M$14+Model!$M$15+0.000000001)),"",Field!F26)</f>
        <v>0.99533764411125369</v>
      </c>
      <c r="G45" s="2">
        <f ca="1">IF(OR($M$18=0,AND(Model!$M$16=1,Field!G$4&gt;=Model!$M$13-0.000000001,Field!G$4&lt;=Model!$M$13+Model!$M$15+0.000000001,Field!$A26&gt;=Model!$M$14-0.000000001,Field!$A26&lt;=Model!$M$14+Model!$M$15+0.000000001)),"",Field!G26)</f>
        <v>0.99230883264014991</v>
      </c>
      <c r="H45" s="2">
        <f ca="1">IF(OR($M$18=0,AND(Model!$M$16=1,Field!H$4&gt;=Model!$M$13-0.000000001,Field!H$4&lt;=Model!$M$13+Model!$M$15+0.000000001,Field!$A26&gt;=Model!$M$14-0.000000001,Field!$A26&lt;=Model!$M$14+Model!$M$15+0.000000001)),"",Field!H26)</f>
        <v>0.98764573299824743</v>
      </c>
      <c r="I45" s="2">
        <f ca="1">IF(OR($M$18=0,AND(Model!$M$16=1,Field!I$4&gt;=Model!$M$13-0.000000001,Field!I$4&lt;=Model!$M$13+Model!$M$15+0.000000001,Field!$A26&gt;=Model!$M$14-0.000000001,Field!$A26&lt;=Model!$M$14+Model!$M$15+0.000000001)),"",Field!I26)</f>
        <v>0.98045382034145823</v>
      </c>
      <c r="J45" s="2">
        <f ca="1">IF(OR($M$18=0,AND(Model!$M$16=1,Field!J$4&gt;=Model!$M$13-0.000000001,Field!J$4&lt;=Model!$M$13+Model!$M$15+0.000000001,Field!$A26&gt;=Model!$M$14-0.000000001,Field!$A26&lt;=Model!$M$14+Model!$M$15+0.000000001)),"",Field!J26)</f>
        <v>0.96934692526390021</v>
      </c>
      <c r="K45" s="2">
        <f ca="1">IF(OR($M$18=0,AND(Model!$M$16=1,Field!K$4&gt;=Model!$M$13-0.000000001,Field!K$4&lt;=Model!$M$13+Model!$M$15+0.000000001,Field!$A26&gt;=Model!$M$14-0.000000001,Field!$A26&lt;=Model!$M$14+Model!$M$15+0.000000001)),"",Field!K26)</f>
        <v>0.95217815209330359</v>
      </c>
      <c r="L45" s="2">
        <f ca="1">IF(OR($M$18=0,AND(Model!$M$16=1,Field!L$4&gt;=Model!$M$13-0.000000001,Field!L$4&lt;=Model!$M$13+Model!$M$15+0.000000001,Field!$A26&gt;=Model!$M$14-0.000000001,Field!$A26&lt;=Model!$M$14+Model!$M$15+0.000000001)),"",Field!L26)</f>
        <v>0.92562772980548047</v>
      </c>
      <c r="M45" s="2">
        <f ca="1">IF(OR($M$18=0,AND(Model!$M$16=1,Field!M$4&gt;=Model!$M$13-0.000000001,Field!M$4&lt;=Model!$M$13+Model!$M$15+0.000000001,Field!$A26&gt;=Model!$M$14-0.000000001,Field!$A26&lt;=Model!$M$14+Model!$M$15+0.000000001)),"",Field!M26)</f>
        <v>0.88457873892019645</v>
      </c>
      <c r="N45" s="2">
        <f ca="1">IF(OR($M$18=0,AND(Model!$M$16=1,Field!N$4&gt;=Model!$M$13-0.000000001,Field!N$4&lt;=Model!$M$13+Model!$M$15+0.000000001,Field!$A26&gt;=Model!$M$14-0.000000001,Field!$A26&lt;=Model!$M$14+Model!$M$15+0.000000001)),"",Field!N26)</f>
        <v>0.8211877890791891</v>
      </c>
      <c r="O45" s="2">
        <f ca="1">IF(OR($M$18=0,AND(Model!$M$16=1,Field!O$4&gt;=Model!$M$13-0.000000001,Field!O$4&lt;=Model!$M$13+Model!$M$15+0.000000001,Field!$A26&gt;=Model!$M$14-0.000000001,Field!$A26&lt;=Model!$M$14+Model!$M$15+0.000000001)),"",Field!O26)</f>
        <v>0.72353632878485508</v>
      </c>
      <c r="P45" s="2">
        <f ca="1">IF(OR($M$18=0,AND(Model!$M$16=1,Field!P$4&gt;=Model!$M$13-0.000000001,Field!P$4&lt;=Model!$M$13+Model!$M$15+0.000000001,Field!$A26&gt;=Model!$M$14-0.000000001,Field!$A26&lt;=Model!$M$14+Model!$M$15+0.000000001)),"",Field!P26)</f>
        <v>0.57373821990681861</v>
      </c>
      <c r="Q45" s="2">
        <f ca="1">IF(OR($M$18=0,AND(Model!$M$16=1,Field!Q$4&gt;=Model!$M$13-0.000000001,Field!Q$4&lt;=Model!$M$13+Model!$M$15+0.000000001,Field!$A26&gt;=Model!$M$14-0.000000001,Field!$A26&lt;=Model!$M$14+Model!$M$15+0.000000001)),"",Field!Q26)</f>
        <v>0.34537248655385316</v>
      </c>
      <c r="R45" s="2" t="str">
        <f>IF(OR($M$18=0,AND(Model!$M$16=1,Field!R$4&gt;=Model!$M$13-0.000000001,Field!R$4&lt;=Model!$M$13+Model!$M$15+0.000000001,Field!$A26&gt;=Model!$M$14-0.000000001,Field!$A26&lt;=Model!$M$14+Model!$M$15+0.000000001)),"",Field!R26)</f>
        <v/>
      </c>
      <c r="S45" s="2" t="str">
        <f>IF(OR($M$18=0,AND(Model!$M$16=1,Field!S$4&gt;=Model!$M$13-0.000000001,Field!S$4&lt;=Model!$M$13+Model!$M$15+0.000000001,Field!$A26&gt;=Model!$M$14-0.000000001,Field!$A26&lt;=Model!$M$14+Model!$M$15+0.000000001)),"",Field!S26)</f>
        <v/>
      </c>
      <c r="T45" s="2" t="str">
        <f>IF(OR($M$18=0,AND(Model!$M$16=1,Field!T$4&gt;=Model!$M$13-0.000000001,Field!T$4&lt;=Model!$M$13+Model!$M$15+0.000000001,Field!$A26&gt;=Model!$M$14-0.000000001,Field!$A26&lt;=Model!$M$14+Model!$M$15+0.000000001)),"",Field!T26)</f>
        <v/>
      </c>
      <c r="U45" s="2" t="str">
        <f>IF(OR($M$18=0,AND(Model!$M$16=1,Field!U$4&gt;=Model!$M$13-0.000000001,Field!U$4&lt;=Model!$M$13+Model!$M$15+0.000000001,Field!$A26&gt;=Model!$M$14-0.000000001,Field!$A26&lt;=Model!$M$14+Model!$M$15+0.000000001)),"",Field!U26)</f>
        <v/>
      </c>
      <c r="V45" s="2" t="str">
        <f>IF(OR($M$18=0,AND(Model!$M$16=1,Field!V$4&gt;=Model!$M$13-0.000000001,Field!V$4&lt;=Model!$M$13+Model!$M$15+0.000000001,Field!$A26&gt;=Model!$M$14-0.000000001,Field!$A26&lt;=Model!$M$14+Model!$M$15+0.000000001)),"",Field!V26)</f>
        <v/>
      </c>
      <c r="W45" s="2" t="str">
        <f>IF(OR($M$18=0,AND(Model!$M$16=1,Field!W$4&gt;=Model!$M$13-0.000000001,Field!W$4&lt;=Model!$M$13+Model!$M$15+0.000000001,Field!$A26&gt;=Model!$M$14-0.000000001,Field!$A26&lt;=Model!$M$14+Model!$M$15+0.000000001)),"",Field!W26)</f>
        <v/>
      </c>
      <c r="X45" s="2" t="str">
        <f>IF(OR($M$18=0,AND(Model!$M$16=1,Field!X$4&gt;=Model!$M$13-0.000000001,Field!X$4&lt;=Model!$M$13+Model!$M$15+0.000000001,Field!$A26&gt;=Model!$M$14-0.000000001,Field!$A26&lt;=Model!$M$14+Model!$M$15+0.000000001)),"",Field!X26)</f>
        <v/>
      </c>
      <c r="Y45" s="2" t="str">
        <f>IF(OR($M$18=0,AND(Model!$M$16=1,Field!Y$4&gt;=Model!$M$13-0.000000001,Field!Y$4&lt;=Model!$M$13+Model!$M$15+0.000000001,Field!$A26&gt;=Model!$M$14-0.000000001,Field!$A26&lt;=Model!$M$14+Model!$M$15+0.000000001)),"",Field!Y26)</f>
        <v/>
      </c>
      <c r="Z45" s="2" t="str">
        <f>IF(OR($M$18=0,AND(Model!$M$16=1,Field!Z$4&gt;=Model!$M$13-0.000000001,Field!Z$4&lt;=Model!$M$13+Model!$M$15+0.000000001,Field!$A26&gt;=Model!$M$14-0.000000001,Field!$A26&lt;=Model!$M$14+Model!$M$15+0.000000001)),"",Field!Z26)</f>
        <v/>
      </c>
      <c r="AA45" s="2" t="str">
        <f>IF(OR($M$18=0,AND(Model!$M$16=1,Field!AA$4&gt;=Model!$M$13-0.000000001,Field!AA$4&lt;=Model!$M$13+Model!$M$15+0.000000001,Field!$A26&gt;=Model!$M$14-0.000000001,Field!$A26&lt;=Model!$M$14+Model!$M$15+0.000000001)),"",Field!AA26)</f>
        <v/>
      </c>
      <c r="AB45" s="2" t="str">
        <f>IF(OR($M$18=0,AND(Model!$M$16=1,Field!AB$4&gt;=Model!$M$13-0.000000001,Field!AB$4&lt;=Model!$M$13+Model!$M$15+0.000000001,Field!$A26&gt;=Model!$M$14-0.000000001,Field!$A26&lt;=Model!$M$14+Model!$M$15+0.000000001)),"",Field!AB26)</f>
        <v/>
      </c>
      <c r="AC45" s="2">
        <f ca="1">IF(OR($M$18=0,AND(Model!$M$16=1,Field!AC$4&gt;=Model!$M$13-0.000000001,Field!AC$4&lt;=Model!$M$13+Model!$M$15+0.000000001,Field!$A26&gt;=Model!$M$14-0.000000001,Field!$A26&lt;=Model!$M$14+Model!$M$15+0.000000001)),"",Field!AC26)</f>
        <v>9.4909064083030063E-3</v>
      </c>
      <c r="AD45" s="2">
        <f ca="1">IF(OR($M$18=0,AND(Model!$M$16=1,Field!AD$4&gt;=Model!$M$13-0.000000001,Field!AD$4&lt;=Model!$M$13+Model!$M$15+0.000000001,Field!$A26&gt;=Model!$M$14-0.000000001,Field!$A26&lt;=Model!$M$14+Model!$M$15+0.000000001)),"",Field!AD26)</f>
        <v>2.1658174149557254E-2</v>
      </c>
      <c r="AE45" s="2">
        <f ca="1">IF(OR($M$18=0,AND(Model!$M$16=1,Field!AE$4&gt;=Model!$M$13-0.000000001,Field!AE$4&lt;=Model!$M$13+Model!$M$15+0.000000001,Field!$A26&gt;=Model!$M$14-0.000000001,Field!$A26&lt;=Model!$M$14+Model!$M$15+0.000000001)),"",Field!AE26)</f>
        <v>3.5759456992819828E-2</v>
      </c>
      <c r="AF45" s="2">
        <f ca="1">IF(OR($M$18=0,AND(Model!$M$16=1,Field!AF$4&gt;=Model!$M$13-0.000000001,Field!AF$4&lt;=Model!$M$13+Model!$M$15+0.000000001,Field!$A26&gt;=Model!$M$14-0.000000001,Field!$A26&lt;=Model!$M$14+Model!$M$15+0.000000001)),"",Field!AF26)</f>
        <v>5.1071818423899552E-2</v>
      </c>
      <c r="AG45" s="2">
        <f ca="1">IF(OR($M$18=0,AND(Model!$M$16=1,Field!AG$4&gt;=Model!$M$13-0.000000001,Field!AG$4&lt;=Model!$M$13+Model!$M$15+0.000000001,Field!$A26&gt;=Model!$M$14-0.000000001,Field!$A26&lt;=Model!$M$14+Model!$M$15+0.000000001)),"",Field!AG26)</f>
        <v>6.7006305646422765E-2</v>
      </c>
      <c r="AH45" s="2">
        <f ca="1">IF(OR($M$18=0,AND(Model!$M$16=1,Field!AH$4&gt;=Model!$M$13-0.000000001,Field!AH$4&lt;=Model!$M$13+Model!$M$15+0.000000001,Field!$A26&gt;=Model!$M$14-0.000000001,Field!$A26&lt;=Model!$M$14+Model!$M$15+0.000000001)),"",Field!AH26)</f>
        <v>8.3126470810166969E-2</v>
      </c>
      <c r="AI45" s="2">
        <f ca="1">IF(OR($M$18=0,AND(Model!$M$16=1,Field!AI$4&gt;=Model!$M$13-0.000000001,Field!AI$4&lt;=Model!$M$13+Model!$M$15+0.000000001,Field!$A26&gt;=Model!$M$14-0.000000001,Field!$A26&lt;=Model!$M$14+Model!$M$15+0.000000001)),"",Field!AI26)</f>
        <v>9.9127568667933777E-2</v>
      </c>
      <c r="AJ45" s="2">
        <f ca="1">IF(OR($M$18=0,AND(Model!$M$16=1,Field!AJ$4&gt;=Model!$M$13-0.000000001,Field!AJ$4&lt;=Model!$M$13+Model!$M$15+0.000000001,Field!$A26&gt;=Model!$M$14-0.000000001,Field!$A26&lt;=Model!$M$14+Model!$M$15+0.000000001)),"",Field!AJ26)</f>
        <v>0.11480629113550454</v>
      </c>
      <c r="AK45" s="2">
        <f ca="1">IF(OR($M$18=0,AND(Model!$M$16=1,Field!AK$4&gt;=Model!$M$13-0.000000001,Field!AK$4&lt;=Model!$M$13+Model!$M$15+0.000000001,Field!$A26&gt;=Model!$M$14-0.000000001,Field!$A26&lt;=Model!$M$14+Model!$M$15+0.000000001)),"",Field!AK26)</f>
        <v>0.13003300635481949</v>
      </c>
      <c r="AL45" s="2">
        <f ca="1">IF(OR($M$18=0,AND(Model!$M$16=1,Field!AL$4&gt;=Model!$M$13-0.000000001,Field!AL$4&lt;=Model!$M$13+Model!$M$15+0.000000001,Field!$A26&gt;=Model!$M$14-0.000000001,Field!$A26&lt;=Model!$M$14+Model!$M$15+0.000000001)),"",Field!AL26)</f>
        <v>0.14472982870330375</v>
      </c>
      <c r="AM45" s="2">
        <f ca="1">IF(OR($M$18=0,AND(Model!$M$16=1,Field!AM$4&gt;=Model!$M$13-0.000000001,Field!AM$4&lt;=Model!$M$13+Model!$M$15+0.000000001,Field!$A26&gt;=Model!$M$14-0.000000001,Field!$A26&lt;=Model!$M$14+Model!$M$15+0.000000001)),"",Field!AM26)</f>
        <v>0.15885444324498599</v>
      </c>
      <c r="AN45" s="2">
        <f ca="1">IF(OR($M$18=0,AND(Model!$M$16=1,Field!AN$4&gt;=Model!$M$13-0.000000001,Field!AN$4&lt;=Model!$M$13+Model!$M$15+0.000000001,Field!$A26&gt;=Model!$M$14-0.000000001,Field!$A26&lt;=Model!$M$14+Model!$M$15+0.000000001)),"",Field!AN26)</f>
        <v>0.17238858974394669</v>
      </c>
      <c r="AO45" s="2">
        <f ca="1">IF(OR($M$18=0,AND(Model!$M$16=1,Field!AO$4&gt;=Model!$M$13-0.000000001,Field!AO$4&lt;=Model!$M$13+Model!$M$15+0.000000001,Field!$A26&gt;=Model!$M$14-0.000000001,Field!$A26&lt;=Model!$M$14+Model!$M$15+0.000000001)),"",Field!AO26)</f>
        <v>0.18533001951268596</v>
      </c>
      <c r="AP45" s="2">
        <f ca="1">IF(OR($M$18=0,AND(Model!$M$16=1,Field!AP$4&gt;=Model!$M$13-0.000000001,Field!AP$4&lt;=Model!$M$13+Model!$M$15+0.000000001,Field!$A26&gt;=Model!$M$14-0.000000001,Field!$A26&lt;=Model!$M$14+Model!$M$15+0.000000001)),"",Field!AP26)</f>
        <v>0.19768693638641366</v>
      </c>
      <c r="AQ45" s="2">
        <f ca="1">IF(OR($M$18=0,AND(Model!$M$16=1,Field!AQ$4&gt;=Model!$M$13-0.000000001,Field!AQ$4&lt;=Model!$M$13+Model!$M$15+0.000000001,Field!$A26&gt;=Model!$M$14-0.000000001,Field!$A26&lt;=Model!$M$14+Model!$M$15+0.000000001)),"",Field!AQ26)</f>
        <v>0.20947417585154876</v>
      </c>
      <c r="AR45" s="2">
        <f ca="1">IF(OR($M$18=0,AND(Model!$M$16=1,Field!AR$4&gt;=Model!$M$13-0.000000001,Field!AR$4&lt;=Model!$M$13+Model!$M$15+0.000000001,Field!$A26&gt;=Model!$M$14-0.000000001,Field!$A26&lt;=Model!$M$14+Model!$M$15+0.000000001)),"",Field!AR26)</f>
        <v>0.22071058452609393</v>
      </c>
      <c r="AS45" s="2">
        <f ca="1">IF(OR($M$18=0,AND(Model!$M$16=1,Field!AS$4&gt;=Model!$M$13-0.000000001,Field!AS$4&lt;=Model!$M$13+Model!$M$15+0.000000001,Field!$A26&gt;=Model!$M$14-0.000000001,Field!$A26&lt;=Model!$M$14+Model!$M$15+0.000000001)),"",Field!AS26)</f>
        <v>0.23141721989430658</v>
      </c>
      <c r="AT45" s="2">
        <f ca="1">IF(OR($M$18=0,AND(Model!$M$16=1,Field!AT$4&gt;=Model!$M$13-0.000000001,Field!AT$4&lt;=Model!$M$13+Model!$M$15+0.000000001,Field!$A26&gt;=Model!$M$14-0.000000001,Field!$A26&lt;=Model!$M$14+Model!$M$15+0.000000001)),"",Field!AT26)</f>
        <v>0.2416161023967173</v>
      </c>
      <c r="AU45" s="2">
        <f ca="1">IF(OR($M$18=0,AND(Model!$M$16=1,Field!AU$4&gt;=Model!$M$13-0.000000001,Field!AU$4&lt;=Model!$M$13+Model!$M$15+0.000000001,Field!$A26&gt;=Model!$M$14-0.000000001,Field!$A26&lt;=Model!$M$14+Model!$M$15+0.000000001)),"",Field!AU26)</f>
        <v>0.25132932820366843</v>
      </c>
      <c r="AV45" s="2">
        <f ca="1">IF(OR($M$18=0,AND(Model!$M$16=1,Field!AV$4&gt;=Model!$M$13-0.000000001,Field!AV$4&lt;=Model!$M$13+Model!$M$15+0.000000001,Field!$A26&gt;=Model!$M$14-0.000000001,Field!$A26&lt;=Model!$M$14+Model!$M$15+0.000000001)),"",Field!AV26)</f>
        <v>0.26057839977833602</v>
      </c>
      <c r="AW45" s="2">
        <f ca="1">IF(OR($M$18=0,AND(Model!$M$16=1,Field!AW$4&gt;=Model!$M$13-0.000000001,Field!AW$4&lt;=Model!$M$13+Model!$M$15+0.000000001,Field!$A26&gt;=Model!$M$14-0.000000001,Field!$A26&lt;=Model!$M$14+Model!$M$15+0.000000001)),"",Field!AW26)</f>
        <v>0.26938365860305008</v>
      </c>
      <c r="AX45" s="2">
        <f ca="1">IF(OR($M$18=0,AND(Model!$M$16=1,Field!AX$4&gt;=Model!$M$13-0.000000001,Field!AX$4&lt;=Model!$M$13+Model!$M$15+0.000000001,Field!$A26&gt;=Model!$M$14-0.000000001,Field!$A26&lt;=Model!$M$14+Model!$M$15+0.000000001)),"",Field!AX26)</f>
        <v>0.27776371327771909</v>
      </c>
      <c r="AY45" s="2">
        <f ca="1">IF(OR($M$18=0,AND(Model!$M$16=1,Field!AY$4&gt;=Model!$M$13-0.000000001,Field!AY$4&lt;=Model!$M$13+Model!$M$15+0.000000001,Field!$A26&gt;=Model!$M$14-0.000000001,Field!$A26&lt;=Model!$M$14+Model!$M$15+0.000000001)),"",Field!AY26)</f>
        <v>0.28573474673872939</v>
      </c>
      <c r="AZ45" s="2">
        <f ca="1">IF(OR($M$18=0,AND(Model!$M$16=1,Field!AZ$4&gt;=Model!$M$13-0.000000001,Field!AZ$4&lt;=Model!$M$13+Model!$M$15+0.000000001,Field!$A26&gt;=Model!$M$14-0.000000001,Field!$A26&lt;=Model!$M$14+Model!$M$15+0.000000001)),"",Field!AZ26)</f>
        <v>0.29330955545522763</v>
      </c>
      <c r="BA45" s="2">
        <f ca="1">IF(OR($M$18=0,AND(Model!$M$16=1,Field!BA$4&gt;=Model!$M$13-0.000000001,Field!BA$4&lt;=Model!$M$13+Model!$M$15+0.000000001,Field!$A26&gt;=Model!$M$14-0.000000001,Field!$A26&lt;=Model!$M$14+Model!$M$15+0.000000001)),"",Field!BA26)</f>
        <v>0.30049611387733072</v>
      </c>
      <c r="BB45" s="2">
        <f ca="1">IF(OR($M$18=0,AND(Model!$M$16=1,Field!BB$4&gt;=Model!$M$13-0.000000001,Field!BB$4&lt;=Model!$M$13+Model!$M$15+0.000000001,Field!$A26&gt;=Model!$M$14-0.000000001,Field!$A26&lt;=Model!$M$14+Model!$M$15+0.000000001)),"",Field!BB26)</f>
        <v>0.3072953561211223</v>
      </c>
      <c r="BC45" s="2">
        <f ca="1">IF(OR($M$18=0,AND(Model!$M$16=1,Field!BC$4&gt;=Model!$M$13-0.000000001,Field!BC$4&lt;=Model!$M$13+Model!$M$15+0.000000001,Field!$A26&gt;=Model!$M$14-0.000000001,Field!$A26&lt;=Model!$M$14+Model!$M$15+0.000000001)),"",Field!BC26)</f>
        <v>0.31369770231068317</v>
      </c>
      <c r="BD45" s="2">
        <f ca="1">IF(OR($M$18=0,AND(Model!$M$16=1,Field!BD$4&gt;=Model!$M$13-0.000000001,Field!BD$4&lt;=Model!$M$13+Model!$M$15+0.000000001,Field!$A26&gt;=Model!$M$14-0.000000001,Field!$A26&lt;=Model!$M$14+Model!$M$15+0.000000001)),"",Field!BD26)</f>
        <v>0.31967759447710159</v>
      </c>
      <c r="BE45" s="2">
        <f ca="1">IF(OR($M$18=0,AND(Model!$M$16=1,Field!BE$4&gt;=Model!$M$13-0.000000001,Field!BE$4&lt;=Model!$M$13+Model!$M$15+0.000000001,Field!$A26&gt;=Model!$M$14-0.000000001,Field!$A26&lt;=Model!$M$14+Model!$M$15+0.000000001)),"",Field!BE26)</f>
        <v>0.32518489134762335</v>
      </c>
      <c r="BF45" s="2">
        <f ca="1">IF(OR($M$18=0,AND(Model!$M$16=1,Field!BF$4&gt;=Model!$M$13-0.000000001,Field!BF$4&lt;=Model!$M$13+Model!$M$15+0.000000001,Field!$A26&gt;=Model!$M$14-0.000000001,Field!$A26&lt;=Model!$M$14+Model!$M$15+0.000000001)),"",Field!BF26)</f>
        <v>0.33013131567359738</v>
      </c>
      <c r="BG45" s="2">
        <f ca="1">IF(OR($M$18=0,AND(Model!$M$16=1,Field!BG$4&gt;=Model!$M$13-0.000000001,Field!BG$4&lt;=Model!$M$13+Model!$M$15+0.000000001,Field!$A26&gt;=Model!$M$14-0.000000001,Field!$A26&lt;=Model!$M$14+Model!$M$15+0.000000001)),"",Field!BG26)</f>
        <v>0.33436911461141816</v>
      </c>
      <c r="BH45" s="2">
        <f ca="1">IF(OR($M$18=0,AND(Model!$M$16=1,Field!BH$4&gt;=Model!$M$13-0.000000001,Field!BH$4&lt;=Model!$M$13+Model!$M$15+0.000000001,Field!$A26&gt;=Model!$M$14-0.000000001,Field!$A26&lt;=Model!$M$14+Model!$M$15+0.000000001)),"",Field!BH26)</f>
        <v>0.33765746665265367</v>
      </c>
      <c r="BI45" s="2">
        <f ca="1">IF(OR($M$18=0,AND(Model!$M$16=1,Field!BI$4&gt;=Model!$M$13-0.000000001,Field!BI$4&lt;=Model!$M$13+Model!$M$15+0.000000001,Field!$A26&gt;=Model!$M$14-0.000000001,Field!$A26&lt;=Model!$M$14+Model!$M$15+0.000000001)),"",Field!BI26)</f>
        <v>0.33960960668682605</v>
      </c>
      <c r="BJ45" s="7">
        <f ca="1">IF(OR($M$18=0,AND(Model!$M$16=1,Field!BJ$4&gt;=Model!$M$13-0.000000001,Field!BJ$4&lt;=Model!$M$13+Model!$M$15+0.000000001,Field!$A26&gt;=Model!$M$14-0.000000001,Field!$A26&lt;=Model!$M$14+Model!$M$15+0.000000001)),"",Field!BJ26)</f>
        <v>0.33960960668682605</v>
      </c>
      <c r="BK45" s="1"/>
    </row>
    <row r="46" spans="1:63" ht="12" customHeight="1">
      <c r="A46" s="1"/>
      <c r="B46" s="6">
        <f>IF(OR($M$18=0,AND(Model!$M$16=1,Field!B$4&gt;=Model!$M$13-0.000000001,Field!B$4&lt;=Model!$M$13+Model!$M$15+0.000000001,Field!$A27&gt;=Model!$M$14-0.000000001,Field!$A27&lt;=Model!$M$14+Model!$M$15+0.000000001)),"",Field!B27)</f>
        <v>1</v>
      </c>
      <c r="C46" s="2">
        <f ca="1">IF(OR($M$18=0,AND(Model!$M$16=1,Field!C$4&gt;=Model!$M$13-0.000000001,Field!C$4&lt;=Model!$M$13+Model!$M$15+0.000000001,Field!$A27&gt;=Model!$M$14-0.000000001,Field!$A27&lt;=Model!$M$14+Model!$M$15+0.000000001)),"",Field!C27)</f>
        <v>0.99945442651608307</v>
      </c>
      <c r="D46" s="2">
        <f ca="1">IF(OR($M$18=0,AND(Model!$M$16=1,Field!D$4&gt;=Model!$M$13-0.000000001,Field!D$4&lt;=Model!$M$13+Model!$M$15+0.000000001,Field!$A27&gt;=Model!$M$14-0.000000001,Field!$A27&lt;=Model!$M$14+Model!$M$15+0.000000001)),"",Field!D27)</f>
        <v>0.99862844588817756</v>
      </c>
      <c r="E46" s="2">
        <f ca="1">IF(OR($M$18=0,AND(Model!$M$16=1,Field!E$4&gt;=Model!$M$13-0.000000001,Field!E$4&lt;=Model!$M$13+Model!$M$15+0.000000001,Field!$A27&gt;=Model!$M$14-0.000000001,Field!$A27&lt;=Model!$M$14+Model!$M$15+0.000000001)),"",Field!E27)</f>
        <v>0.997370100079219</v>
      </c>
      <c r="F46" s="2">
        <f ca="1">IF(OR($M$18=0,AND(Model!$M$16=1,Field!F$4&gt;=Model!$M$13-0.000000001,Field!F$4&lt;=Model!$M$13+Model!$M$15+0.000000001,Field!$A27&gt;=Model!$M$14-0.000000001,Field!$A27&lt;=Model!$M$14+Model!$M$15+0.000000001)),"",Field!F27)</f>
        <v>0.9954447481117803</v>
      </c>
      <c r="G46" s="2">
        <f ca="1">IF(OR($M$18=0,AND(Model!$M$16=1,Field!G$4&gt;=Model!$M$13-0.000000001,Field!G$4&lt;=Model!$M$13+Model!$M$15+0.000000001,Field!$A27&gt;=Model!$M$14-0.000000001,Field!$A27&lt;=Model!$M$14+Model!$M$15+0.000000001)),"",Field!G27)</f>
        <v>0.99248957666394755</v>
      </c>
      <c r="H46" s="2">
        <f ca="1">IF(OR($M$18=0,AND(Model!$M$16=1,Field!H$4&gt;=Model!$M$13-0.000000001,Field!H$4&lt;=Model!$M$13+Model!$M$15+0.000000001,Field!$A27&gt;=Model!$M$14-0.000000001,Field!$A27&lt;=Model!$M$14+Model!$M$15+0.000000001)),"",Field!H27)</f>
        <v>0.98794281924498817</v>
      </c>
      <c r="I46" s="2">
        <f ca="1">IF(OR($M$18=0,AND(Model!$M$16=1,Field!I$4&gt;=Model!$M$13-0.000000001,Field!I$4&lt;=Model!$M$13+Model!$M$15+0.000000001,Field!$A27&gt;=Model!$M$14-0.000000001,Field!$A27&lt;=Model!$M$14+Model!$M$15+0.000000001)),"",Field!I27)</f>
        <v>0.98093349459469248</v>
      </c>
      <c r="J46" s="2">
        <f ca="1">IF(OR($M$18=0,AND(Model!$M$16=1,Field!J$4&gt;=Model!$M$13-0.000000001,Field!J$4&lt;=Model!$M$13+Model!$M$15+0.000000001,Field!$A27&gt;=Model!$M$14-0.000000001,Field!$A27&lt;=Model!$M$14+Model!$M$15+0.000000001)),"",Field!J27)</f>
        <v>0.9701095118704508</v>
      </c>
      <c r="K46" s="2">
        <f ca="1">IF(OR($M$18=0,AND(Model!$M$16=1,Field!K$4&gt;=Model!$M$13-0.000000001,Field!K$4&lt;=Model!$M$13+Model!$M$15+0.000000001,Field!$A27&gt;=Model!$M$14-0.000000001,Field!$A27&lt;=Model!$M$14+Model!$M$15+0.000000001)),"",Field!K27)</f>
        <v>0.95336971406499038</v>
      </c>
      <c r="L46" s="2">
        <f ca="1">IF(OR($M$18=0,AND(Model!$M$16=1,Field!L$4&gt;=Model!$M$13-0.000000001,Field!L$4&lt;=Model!$M$13+Model!$M$15+0.000000001,Field!$A27&gt;=Model!$M$14-0.000000001,Field!$A27&lt;=Model!$M$14+Model!$M$15+0.000000001)),"",Field!L27)</f>
        <v>0.92744693812758083</v>
      </c>
      <c r="M46" s="2">
        <f ca="1">IF(OR($M$18=0,AND(Model!$M$16=1,Field!M$4&gt;=Model!$M$13-0.000000001,Field!M$4&lt;=Model!$M$13+Model!$M$15+0.000000001,Field!$A27&gt;=Model!$M$14-0.000000001,Field!$A27&lt;=Model!$M$14+Model!$M$15+0.000000001)),"",Field!M27)</f>
        <v>0.88726272472856982</v>
      </c>
      <c r="N46" s="2">
        <f ca="1">IF(OR($M$18=0,AND(Model!$M$16=1,Field!N$4&gt;=Model!$M$13-0.000000001,Field!N$4&lt;=Model!$M$13+Model!$M$15+0.000000001,Field!$A27&gt;=Model!$M$14-0.000000001,Field!$A27&lt;=Model!$M$14+Model!$M$15+0.000000001)),"",Field!N27)</f>
        <v>0.82494093512491917</v>
      </c>
      <c r="O46" s="2">
        <f ca="1">IF(OR($M$18=0,AND(Model!$M$16=1,Field!O$4&gt;=Model!$M$13-0.000000001,Field!O$4&lt;=Model!$M$13+Model!$M$15+0.000000001,Field!$A27&gt;=Model!$M$14-0.000000001,Field!$A27&lt;=Model!$M$14+Model!$M$15+0.000000001)),"",Field!O27)</f>
        <v>0.72833892555371316</v>
      </c>
      <c r="P46" s="2">
        <f ca="1">IF(OR($M$18=0,AND(Model!$M$16=1,Field!P$4&gt;=Model!$M$13-0.000000001,Field!P$4&lt;=Model!$M$13+Model!$M$15+0.000000001,Field!$A27&gt;=Model!$M$14-0.000000001,Field!$A27&lt;=Model!$M$14+Model!$M$15+0.000000001)),"",Field!P27)</f>
        <v>0.57897125823228546</v>
      </c>
      <c r="Q46" s="2">
        <f ca="1">IF(OR($M$18=0,AND(Model!$M$16=1,Field!Q$4&gt;=Model!$M$13-0.000000001,Field!Q$4&lt;=Model!$M$13+Model!$M$15+0.000000001,Field!$A27&gt;=Model!$M$14-0.000000001,Field!$A27&lt;=Model!$M$14+Model!$M$15+0.000000001)),"",Field!Q27)</f>
        <v>0.349345392846867</v>
      </c>
      <c r="R46" s="2" t="str">
        <f>IF(OR($M$18=0,AND(Model!$M$16=1,Field!R$4&gt;=Model!$M$13-0.000000001,Field!R$4&lt;=Model!$M$13+Model!$M$15+0.000000001,Field!$A27&gt;=Model!$M$14-0.000000001,Field!$A27&lt;=Model!$M$14+Model!$M$15+0.000000001)),"",Field!R27)</f>
        <v/>
      </c>
      <c r="S46" s="2" t="str">
        <f>IF(OR($M$18=0,AND(Model!$M$16=1,Field!S$4&gt;=Model!$M$13-0.000000001,Field!S$4&lt;=Model!$M$13+Model!$M$15+0.000000001,Field!$A27&gt;=Model!$M$14-0.000000001,Field!$A27&lt;=Model!$M$14+Model!$M$15+0.000000001)),"",Field!S27)</f>
        <v/>
      </c>
      <c r="T46" s="2" t="str">
        <f>IF(OR($M$18=0,AND(Model!$M$16=1,Field!T$4&gt;=Model!$M$13-0.000000001,Field!T$4&lt;=Model!$M$13+Model!$M$15+0.000000001,Field!$A27&gt;=Model!$M$14-0.000000001,Field!$A27&lt;=Model!$M$14+Model!$M$15+0.000000001)),"",Field!T27)</f>
        <v/>
      </c>
      <c r="U46" s="2" t="str">
        <f>IF(OR($M$18=0,AND(Model!$M$16=1,Field!U$4&gt;=Model!$M$13-0.000000001,Field!U$4&lt;=Model!$M$13+Model!$M$15+0.000000001,Field!$A27&gt;=Model!$M$14-0.000000001,Field!$A27&lt;=Model!$M$14+Model!$M$15+0.000000001)),"",Field!U27)</f>
        <v/>
      </c>
      <c r="V46" s="2" t="str">
        <f>IF(OR($M$18=0,AND(Model!$M$16=1,Field!V$4&gt;=Model!$M$13-0.000000001,Field!V$4&lt;=Model!$M$13+Model!$M$15+0.000000001,Field!$A27&gt;=Model!$M$14-0.000000001,Field!$A27&lt;=Model!$M$14+Model!$M$15+0.000000001)),"",Field!V27)</f>
        <v/>
      </c>
      <c r="W46" s="2" t="str">
        <f>IF(OR($M$18=0,AND(Model!$M$16=1,Field!W$4&gt;=Model!$M$13-0.000000001,Field!W$4&lt;=Model!$M$13+Model!$M$15+0.000000001,Field!$A27&gt;=Model!$M$14-0.000000001,Field!$A27&lt;=Model!$M$14+Model!$M$15+0.000000001)),"",Field!W27)</f>
        <v/>
      </c>
      <c r="X46" s="2" t="str">
        <f>IF(OR($M$18=0,AND(Model!$M$16=1,Field!X$4&gt;=Model!$M$13-0.000000001,Field!X$4&lt;=Model!$M$13+Model!$M$15+0.000000001,Field!$A27&gt;=Model!$M$14-0.000000001,Field!$A27&lt;=Model!$M$14+Model!$M$15+0.000000001)),"",Field!X27)</f>
        <v/>
      </c>
      <c r="Y46" s="2" t="str">
        <f>IF(OR($M$18=0,AND(Model!$M$16=1,Field!Y$4&gt;=Model!$M$13-0.000000001,Field!Y$4&lt;=Model!$M$13+Model!$M$15+0.000000001,Field!$A27&gt;=Model!$M$14-0.000000001,Field!$A27&lt;=Model!$M$14+Model!$M$15+0.000000001)),"",Field!Y27)</f>
        <v/>
      </c>
      <c r="Z46" s="2" t="str">
        <f>IF(OR($M$18=0,AND(Model!$M$16=1,Field!Z$4&gt;=Model!$M$13-0.000000001,Field!Z$4&lt;=Model!$M$13+Model!$M$15+0.000000001,Field!$A27&gt;=Model!$M$14-0.000000001,Field!$A27&lt;=Model!$M$14+Model!$M$15+0.000000001)),"",Field!Z27)</f>
        <v/>
      </c>
      <c r="AA46" s="2" t="str">
        <f>IF(OR($M$18=0,AND(Model!$M$16=1,Field!AA$4&gt;=Model!$M$13-0.000000001,Field!AA$4&lt;=Model!$M$13+Model!$M$15+0.000000001,Field!$A27&gt;=Model!$M$14-0.000000001,Field!$A27&lt;=Model!$M$14+Model!$M$15+0.000000001)),"",Field!AA27)</f>
        <v/>
      </c>
      <c r="AB46" s="2" t="str">
        <f>IF(OR($M$18=0,AND(Model!$M$16=1,Field!AB$4&gt;=Model!$M$13-0.000000001,Field!AB$4&lt;=Model!$M$13+Model!$M$15+0.000000001,Field!$A27&gt;=Model!$M$14-0.000000001,Field!$A27&lt;=Model!$M$14+Model!$M$15+0.000000001)),"",Field!AB27)</f>
        <v/>
      </c>
      <c r="AC46" s="2">
        <f ca="1">IF(OR($M$18=0,AND(Model!$M$16=1,Field!AC$4&gt;=Model!$M$13-0.000000001,Field!AC$4&lt;=Model!$M$13+Model!$M$15+0.000000001,Field!$A27&gt;=Model!$M$14-0.000000001,Field!$A27&lt;=Model!$M$14+Model!$M$15+0.000000001)),"",Field!AC27)</f>
        <v>1.2417517603924819E-2</v>
      </c>
      <c r="AD46" s="2">
        <f ca="1">IF(OR($M$18=0,AND(Model!$M$16=1,Field!AD$4&gt;=Model!$M$13-0.000000001,Field!AD$4&lt;=Model!$M$13+Model!$M$15+0.000000001,Field!$A27&gt;=Model!$M$14-0.000000001,Field!$A27&lt;=Model!$M$14+Model!$M$15+0.000000001)),"",Field!AD27)</f>
        <v>2.7597538006877299E-2</v>
      </c>
      <c r="AE46" s="2">
        <f ca="1">IF(OR($M$18=0,AND(Model!$M$16=1,Field!AE$4&gt;=Model!$M$13-0.000000001,Field!AE$4&lt;=Model!$M$13+Model!$M$15+0.000000001,Field!$A27&gt;=Model!$M$14-0.000000001,Field!$A27&lt;=Model!$M$14+Model!$M$15+0.000000001)),"",Field!AE27)</f>
        <v>4.4216974970546399E-2</v>
      </c>
      <c r="AF46" s="2">
        <f ca="1">IF(OR($M$18=0,AND(Model!$M$16=1,Field!AF$4&gt;=Model!$M$13-0.000000001,Field!AF$4&lt;=Model!$M$13+Model!$M$15+0.000000001,Field!$A27&gt;=Model!$M$14-0.000000001,Field!$A27&lt;=Model!$M$14+Model!$M$15+0.000000001)),"",Field!AF27)</f>
        <v>6.1362491028748946E-2</v>
      </c>
      <c r="AG46" s="2">
        <f ca="1">IF(OR($M$18=0,AND(Model!$M$16=1,Field!AG$4&gt;=Model!$M$13-0.000000001,Field!AG$4&lt;=Model!$M$13+Model!$M$15+0.000000001,Field!$A27&gt;=Model!$M$14-0.000000001,Field!$A27&lt;=Model!$M$14+Model!$M$15+0.000000001)),"",Field!AG27)</f>
        <v>7.8481663239906949E-2</v>
      </c>
      <c r="AH46" s="2">
        <f ca="1">IF(OR($M$18=0,AND(Model!$M$16=1,Field!AH$4&gt;=Model!$M$13-0.000000001,Field!AH$4&lt;=Model!$M$13+Model!$M$15+0.000000001,Field!$A27&gt;=Model!$M$14-0.000000001,Field!$A27&lt;=Model!$M$14+Model!$M$15+0.000000001)),"",Field!AH27)</f>
        <v>9.5261192162370806E-2</v>
      </c>
      <c r="AI46" s="2">
        <f ca="1">IF(OR($M$18=0,AND(Model!$M$16=1,Field!AI$4&gt;=Model!$M$13-0.000000001,Field!AI$4&lt;=Model!$M$13+Model!$M$15+0.000000001,Field!$A27&gt;=Model!$M$14-0.000000001,Field!$A27&lt;=Model!$M$14+Model!$M$15+0.000000001)),"",Field!AI27)</f>
        <v>0.111530726803632</v>
      </c>
      <c r="AJ46" s="2">
        <f ca="1">IF(OR($M$18=0,AND(Model!$M$16=1,Field!AJ$4&gt;=Model!$M$13-0.000000001,Field!AJ$4&lt;=Model!$M$13+Model!$M$15+0.000000001,Field!$A27&gt;=Model!$M$14-0.000000001,Field!$A27&lt;=Model!$M$14+Model!$M$15+0.000000001)),"",Field!AJ27)</f>
        <v>0.12720243027677214</v>
      </c>
      <c r="AK46" s="2">
        <f ca="1">IF(OR($M$18=0,AND(Model!$M$16=1,Field!AK$4&gt;=Model!$M$13-0.000000001,Field!AK$4&lt;=Model!$M$13+Model!$M$15+0.000000001,Field!$A27&gt;=Model!$M$14-0.000000001,Field!$A27&lt;=Model!$M$14+Model!$M$15+0.000000001)),"",Field!AK27)</f>
        <v>0.14223600559492661</v>
      </c>
      <c r="AL46" s="2">
        <f ca="1">IF(OR($M$18=0,AND(Model!$M$16=1,Field!AL$4&gt;=Model!$M$13-0.000000001,Field!AL$4&lt;=Model!$M$13+Model!$M$15+0.000000001,Field!$A27&gt;=Model!$M$14-0.000000001,Field!$A27&lt;=Model!$M$14+Model!$M$15+0.000000001)),"",Field!AL27)</f>
        <v>0.15661891063339636</v>
      </c>
      <c r="AM46" s="2">
        <f ca="1">IF(OR($M$18=0,AND(Model!$M$16=1,Field!AM$4&gt;=Model!$M$13-0.000000001,Field!AM$4&lt;=Model!$M$13+Model!$M$15+0.000000001,Field!$A27&gt;=Model!$M$14-0.000000001,Field!$A27&lt;=Model!$M$14+Model!$M$15+0.000000001)),"",Field!AM27)</f>
        <v>0.17035505970890946</v>
      </c>
      <c r="AN46" s="2">
        <f ca="1">IF(OR($M$18=0,AND(Model!$M$16=1,Field!AN$4&gt;=Model!$M$13-0.000000001,Field!AN$4&lt;=Model!$M$13+Model!$M$15+0.000000001,Field!$A27&gt;=Model!$M$14-0.000000001,Field!$A27&lt;=Model!$M$14+Model!$M$15+0.000000001)),"",Field!AN27)</f>
        <v>0.18345819516328474</v>
      </c>
      <c r="AO46" s="2">
        <f ca="1">IF(OR($M$18=0,AND(Model!$M$16=1,Field!AO$4&gt;=Model!$M$13-0.000000001,Field!AO$4&lt;=Model!$M$13+Model!$M$15+0.000000001,Field!$A27&gt;=Model!$M$14-0.000000001,Field!$A27&lt;=Model!$M$14+Model!$M$15+0.000000001)),"",Field!AO27)</f>
        <v>0.19594786506537176</v>
      </c>
      <c r="AP46" s="2">
        <f ca="1">IF(OR($M$18=0,AND(Model!$M$16=1,Field!AP$4&gt;=Model!$M$13-0.000000001,Field!AP$4&lt;=Model!$M$13+Model!$M$15+0.000000001,Field!$A27&gt;=Model!$M$14-0.000000001,Field!$A27&lt;=Model!$M$14+Model!$M$15+0.000000001)),"",Field!AP27)</f>
        <v>0.20784690127313582</v>
      </c>
      <c r="AQ46" s="2">
        <f ca="1">IF(OR($M$18=0,AND(Model!$M$16=1,Field!AQ$4&gt;=Model!$M$13-0.000000001,Field!AQ$4&lt;=Model!$M$13+Model!$M$15+0.000000001,Field!$A27&gt;=Model!$M$14-0.000000001,Field!$A27&lt;=Model!$M$14+Model!$M$15+0.000000001)),"",Field!AQ27)</f>
        <v>0.21917979455527303</v>
      </c>
      <c r="AR46" s="2">
        <f ca="1">IF(OR($M$18=0,AND(Model!$M$16=1,Field!AR$4&gt;=Model!$M$13-0.000000001,Field!AR$4&lt;=Model!$M$13+Model!$M$15+0.000000001,Field!$A27&gt;=Model!$M$14-0.000000001,Field!$A27&lt;=Model!$M$14+Model!$M$15+0.000000001)),"",Field!AR27)</f>
        <v>0.22997162489754389</v>
      </c>
      <c r="AS46" s="2">
        <f ca="1">IF(OR($M$18=0,AND(Model!$M$16=1,Field!AS$4&gt;=Model!$M$13-0.000000001,Field!AS$4&lt;=Model!$M$13+Model!$M$15+0.000000001,Field!$A27&gt;=Model!$M$14-0.000000001,Field!$A27&lt;=Model!$M$14+Model!$M$15+0.000000001)),"",Field!AS27)</f>
        <v>0.24024734280548837</v>
      </c>
      <c r="AT46" s="2">
        <f ca="1">IF(OR($M$18=0,AND(Model!$M$16=1,Field!AT$4&gt;=Model!$M$13-0.000000001,Field!AT$4&lt;=Model!$M$13+Model!$M$15+0.000000001,Field!$A27&gt;=Model!$M$14-0.000000001,Field!$A27&lt;=Model!$M$14+Model!$M$15+0.000000001)),"",Field!AT27)</f>
        <v>0.25003127132795561</v>
      </c>
      <c r="AU46" s="2">
        <f ca="1">IF(OR($M$18=0,AND(Model!$M$16=1,Field!AU$4&gt;=Model!$M$13-0.000000001,Field!AU$4&lt;=Model!$M$13+Model!$M$15+0.000000001,Field!$A27&gt;=Model!$M$14-0.000000001,Field!$A27&lt;=Model!$M$14+Model!$M$15+0.000000001)),"",Field!AU27)</f>
        <v>0.25934673828205751</v>
      </c>
      <c r="AV46" s="2">
        <f ca="1">IF(OR($M$18=0,AND(Model!$M$16=1,Field!AV$4&gt;=Model!$M$13-0.000000001,Field!AV$4&lt;=Model!$M$13+Model!$M$15+0.000000001,Field!$A27&gt;=Model!$M$14-0.000000001,Field!$A27&lt;=Model!$M$14+Model!$M$15+0.000000001)),"",Field!AV27)</f>
        <v>0.26821576794558666</v>
      </c>
      <c r="AW46" s="2">
        <f ca="1">IF(OR($M$18=0,AND(Model!$M$16=1,Field!AW$4&gt;=Model!$M$13-0.000000001,Field!AW$4&lt;=Model!$M$13+Model!$M$15+0.000000001,Field!$A27&gt;=Model!$M$14-0.000000001,Field!$A27&lt;=Model!$M$14+Model!$M$15+0.000000001)),"",Field!AW27)</f>
        <v>0.27665876754994712</v>
      </c>
      <c r="AX46" s="2">
        <f ca="1">IF(OR($M$18=0,AND(Model!$M$16=1,Field!AX$4&gt;=Model!$M$13-0.000000001,Field!AX$4&lt;=Model!$M$13+Model!$M$15+0.000000001,Field!$A27&gt;=Model!$M$14-0.000000001,Field!$A27&lt;=Model!$M$14+Model!$M$15+0.000000001)),"",Field!AX27)</f>
        <v>0.28469413805264854</v>
      </c>
      <c r="AY46" s="2">
        <f ca="1">IF(OR($M$18=0,AND(Model!$M$16=1,Field!AY$4&gt;=Model!$M$13-0.000000001,Field!AY$4&lt;=Model!$M$13+Model!$M$15+0.000000001,Field!$A27&gt;=Model!$M$14-0.000000001,Field!$A27&lt;=Model!$M$14+Model!$M$15+0.000000001)),"",Field!AY27)</f>
        <v>0.29233771959496696</v>
      </c>
      <c r="AZ46" s="2">
        <f ca="1">IF(OR($M$18=0,AND(Model!$M$16=1,Field!AZ$4&gt;=Model!$M$13-0.000000001,Field!AZ$4&lt;=Model!$M$13+Model!$M$15+0.000000001,Field!$A27&gt;=Model!$M$14-0.000000001,Field!$A27&lt;=Model!$M$14+Model!$M$15+0.000000001)),"",Field!AZ27)</f>
        <v>0.29960194551389524</v>
      </c>
      <c r="BA46" s="2">
        <f ca="1">IF(OR($M$18=0,AND(Model!$M$16=1,Field!BA$4&gt;=Model!$M$13-0.000000001,Field!BA$4&lt;=Model!$M$13+Model!$M$15+0.000000001,Field!$A27&gt;=Model!$M$14-0.000000001,Field!$A27&lt;=Model!$M$14+Model!$M$15+0.000000001)),"",Field!BA27)</f>
        <v>0.30649451687101165</v>
      </c>
      <c r="BB46" s="2">
        <f ca="1">IF(OR($M$18=0,AND(Model!$M$16=1,Field!BB$4&gt;=Model!$M$13-0.000000001,Field!BB$4&lt;=Model!$M$13+Model!$M$15+0.000000001,Field!$A27&gt;=Model!$M$14-0.000000001,Field!$A27&lt;=Model!$M$14+Model!$M$15+0.000000001)),"",Field!BB27)</f>
        <v>0.31301630902022609</v>
      </c>
      <c r="BC46" s="2">
        <f ca="1">IF(OR($M$18=0,AND(Model!$M$16=1,Field!BC$4&gt;=Model!$M$13-0.000000001,Field!BC$4&lt;=Model!$M$13+Model!$M$15+0.000000001,Field!$A27&gt;=Model!$M$14-0.000000001,Field!$A27&lt;=Model!$M$14+Model!$M$15+0.000000001)),"",Field!BC27)</f>
        <v>0.31915806160162452</v>
      </c>
      <c r="BD46" s="2">
        <f ca="1">IF(OR($M$18=0,AND(Model!$M$16=1,Field!BD$4&gt;=Model!$M$13-0.000000001,Field!BD$4&lt;=Model!$M$13+Model!$M$15+0.000000001,Field!$A27&gt;=Model!$M$14-0.000000001,Field!$A27&lt;=Model!$M$14+Model!$M$15+0.000000001)),"",Field!BD27)</f>
        <v>0.3248951499349223</v>
      </c>
      <c r="BE46" s="2">
        <f ca="1">IF(OR($M$18=0,AND(Model!$M$16=1,Field!BE$4&gt;=Model!$M$13-0.000000001,Field!BE$4&lt;=Model!$M$13+Model!$M$15+0.000000001,Field!$A27&gt;=Model!$M$14-0.000000001,Field!$A27&lt;=Model!$M$14+Model!$M$15+0.000000001)),"",Field!BE27)</f>
        <v>0.33017933604584138</v>
      </c>
      <c r="BF46" s="2">
        <f ca="1">IF(OR($M$18=0,AND(Model!$M$16=1,Field!BF$4&gt;=Model!$M$13-0.000000001,Field!BF$4&lt;=Model!$M$13+Model!$M$15+0.000000001,Field!$A27&gt;=Model!$M$14-0.000000001,Field!$A27&lt;=Model!$M$14+Model!$M$15+0.000000001)),"",Field!BF27)</f>
        <v>0.3349257678628314</v>
      </c>
      <c r="BG46" s="2">
        <f ca="1">IF(OR($M$18=0,AND(Model!$M$16=1,Field!BG$4&gt;=Model!$M$13-0.000000001,Field!BG$4&lt;=Model!$M$13+Model!$M$15+0.000000001,Field!$A27&gt;=Model!$M$14-0.000000001,Field!$A27&lt;=Model!$M$14+Model!$M$15+0.000000001)),"",Field!BG27)</f>
        <v>0.33899250372300199</v>
      </c>
      <c r="BH46" s="2">
        <f ca="1">IF(OR($M$18=0,AND(Model!$M$16=1,Field!BH$4&gt;=Model!$M$13-0.000000001,Field!BH$4&lt;=Model!$M$13+Model!$M$15+0.000000001,Field!$A27&gt;=Model!$M$14-0.000000001,Field!$A27&lt;=Model!$M$14+Model!$M$15+0.000000001)),"",Field!BH27)</f>
        <v>0.34214827871876985</v>
      </c>
      <c r="BI46" s="2">
        <f ca="1">IF(OR($M$18=0,AND(Model!$M$16=1,Field!BI$4&gt;=Model!$M$13-0.000000001,Field!BI$4&lt;=Model!$M$13+Model!$M$15+0.000000001,Field!$A27&gt;=Model!$M$14-0.000000001,Field!$A27&lt;=Model!$M$14+Model!$M$15+0.000000001)),"",Field!BI27)</f>
        <v>0.34402177276808676</v>
      </c>
      <c r="BJ46" s="7">
        <f ca="1">IF(OR($M$18=0,AND(Model!$M$16=1,Field!BJ$4&gt;=Model!$M$13-0.000000001,Field!BJ$4&lt;=Model!$M$13+Model!$M$15+0.000000001,Field!$A27&gt;=Model!$M$14-0.000000001,Field!$A27&lt;=Model!$M$14+Model!$M$15+0.000000001)),"",Field!BJ27)</f>
        <v>0.34402177276808676</v>
      </c>
      <c r="BK46" s="1"/>
    </row>
    <row r="47" spans="1:63" ht="12" customHeight="1">
      <c r="A47" s="1"/>
      <c r="B47" s="6">
        <f>IF(OR($M$18=0,AND(Model!$M$16=1,Field!B$4&gt;=Model!$M$13-0.000000001,Field!B$4&lt;=Model!$M$13+Model!$M$15+0.000000001,Field!$A28&gt;=Model!$M$14-0.000000001,Field!$A28&lt;=Model!$M$14+Model!$M$15+0.000000001)),"",Field!B28)</f>
        <v>1</v>
      </c>
      <c r="C47" s="2">
        <f ca="1">IF(OR($M$18=0,AND(Model!$M$16=1,Field!C$4&gt;=Model!$M$13-0.000000001,Field!C$4&lt;=Model!$M$13+Model!$M$15+0.000000001,Field!$A28&gt;=Model!$M$14-0.000000001,Field!$A28&lt;=Model!$M$14+Model!$M$15+0.000000001)),"",Field!C28)</f>
        <v>0.99947428754434608</v>
      </c>
      <c r="D47" s="2">
        <f ca="1">IF(OR($M$18=0,AND(Model!$M$16=1,Field!D$4&gt;=Model!$M$13-0.000000001,Field!D$4&lt;=Model!$M$13+Model!$M$15+0.000000001,Field!$A28&gt;=Model!$M$14-0.000000001,Field!$A28&lt;=Model!$M$14+Model!$M$15+0.000000001)),"",Field!D28)</f>
        <v>0.99867890850173158</v>
      </c>
      <c r="E47" s="2">
        <f ca="1">IF(OR($M$18=0,AND(Model!$M$16=1,Field!E$4&gt;=Model!$M$13-0.000000001,Field!E$4&lt;=Model!$M$13+Model!$M$15+0.000000001,Field!$A28&gt;=Model!$M$14-0.000000001,Field!$A28&lt;=Model!$M$14+Model!$M$15+0.000000001)),"",Field!E28)</f>
        <v>0.99746850802727716</v>
      </c>
      <c r="F47" s="2">
        <f ca="1">IF(OR($M$18=0,AND(Model!$M$16=1,Field!F$4&gt;=Model!$M$13-0.000000001,Field!F$4&lt;=Model!$M$13+Model!$M$15+0.000000001,Field!$A28&gt;=Model!$M$14-0.000000001,Field!$A28&lt;=Model!$M$14+Model!$M$15+0.000000001)),"",Field!F28)</f>
        <v>0.99561899560898159</v>
      </c>
      <c r="G47" s="2">
        <f ca="1">IF(OR($M$18=0,AND(Model!$M$16=1,Field!G$4&gt;=Model!$M$13-0.000000001,Field!G$4&lt;=Model!$M$13+Model!$M$15+0.000000001,Field!$A28&gt;=Model!$M$14-0.000000001,Field!$A28&lt;=Model!$M$14+Model!$M$15+0.000000001)),"",Field!G28)</f>
        <v>0.99278432093495506</v>
      </c>
      <c r="H47" s="2">
        <f ca="1">IF(OR($M$18=0,AND(Model!$M$16=1,Field!H$4&gt;=Model!$M$13-0.000000001,Field!H$4&lt;=Model!$M$13+Model!$M$15+0.000000001,Field!$A28&gt;=Model!$M$14-0.000000001,Field!$A28&lt;=Model!$M$14+Model!$M$15+0.000000001)),"",Field!H28)</f>
        <v>0.9884290940135857</v>
      </c>
      <c r="I47" s="2">
        <f ca="1">IF(OR($M$18=0,AND(Model!$M$16=1,Field!I$4&gt;=Model!$M$13-0.000000001,Field!I$4&lt;=Model!$M$13+Model!$M$15+0.000000001,Field!$A28&gt;=Model!$M$14-0.000000001,Field!$A28&lt;=Model!$M$14+Model!$M$15+0.000000001)),"",Field!I28)</f>
        <v>0.98172316459672437</v>
      </c>
      <c r="J47" s="2">
        <f ca="1">IF(OR($M$18=0,AND(Model!$M$16=1,Field!J$4&gt;=Model!$M$13-0.000000001,Field!J$4&lt;=Model!$M$13+Model!$M$15+0.000000001,Field!$A28&gt;=Model!$M$14-0.000000001,Field!$A28&lt;=Model!$M$14+Model!$M$15+0.000000001)),"",Field!J28)</f>
        <v>0.9713759221960987</v>
      </c>
      <c r="K47" s="2">
        <f ca="1">IF(OR($M$18=0,AND(Model!$M$16=1,Field!K$4&gt;=Model!$M$13-0.000000001,Field!K$4&lt;=Model!$M$13+Model!$M$15+0.000000001,Field!$A28&gt;=Model!$M$14-0.000000001,Field!$A28&lt;=Model!$M$14+Model!$M$15+0.000000001)),"",Field!K28)</f>
        <v>0.95537435526589631</v>
      </c>
      <c r="L47" s="2">
        <f ca="1">IF(OR($M$18=0,AND(Model!$M$16=1,Field!L$4&gt;=Model!$M$13-0.000000001,Field!L$4&lt;=Model!$M$13+Model!$M$15+0.000000001,Field!$A28&gt;=Model!$M$14-0.000000001,Field!$A28&lt;=Model!$M$14+Model!$M$15+0.000000001)),"",Field!L28)</f>
        <v>0.93056619594257772</v>
      </c>
      <c r="M47" s="2">
        <f ca="1">IF(OR($M$18=0,AND(Model!$M$16=1,Field!M$4&gt;=Model!$M$13-0.000000001,Field!M$4&lt;=Model!$M$13+Model!$M$15+0.000000001,Field!$A28&gt;=Model!$M$14-0.000000001,Field!$A28&lt;=Model!$M$14+Model!$M$15+0.000000001)),"",Field!M28)</f>
        <v>0.89199218004207725</v>
      </c>
      <c r="N47" s="2">
        <f ca="1">IF(OR($M$18=0,AND(Model!$M$16=1,Field!N$4&gt;=Model!$M$13-0.000000001,Field!N$4&lt;=Model!$M$13+Model!$M$15+0.000000001,Field!$A28&gt;=Model!$M$14-0.000000001,Field!$A28&lt;=Model!$M$14+Model!$M$15+0.000000001)),"",Field!N28)</f>
        <v>0.83181340633637901</v>
      </c>
      <c r="O47" s="2">
        <f ca="1">IF(OR($M$18=0,AND(Model!$M$16=1,Field!O$4&gt;=Model!$M$13-0.000000001,Field!O$4&lt;=Model!$M$13+Model!$M$15+0.000000001,Field!$A28&gt;=Model!$M$14-0.000000001,Field!$A28&lt;=Model!$M$14+Model!$M$15+0.000000001)),"",Field!O28)</f>
        <v>0.73760617528719019</v>
      </c>
      <c r="P47" s="2">
        <f ca="1">IF(OR($M$18=0,AND(Model!$M$16=1,Field!P$4&gt;=Model!$M$13-0.000000001,Field!P$4&lt;=Model!$M$13+Model!$M$15+0.000000001,Field!$A28&gt;=Model!$M$14-0.000000001,Field!$A28&lt;=Model!$M$14+Model!$M$15+0.000000001)),"",Field!P28)</f>
        <v>0.58977866096102949</v>
      </c>
      <c r="Q47" s="2">
        <f ca="1">IF(OR($M$18=0,AND(Model!$M$16=1,Field!Q$4&gt;=Model!$M$13-0.000000001,Field!Q$4&lt;=Model!$M$13+Model!$M$15+0.000000001,Field!$A28&gt;=Model!$M$14-0.000000001,Field!$A28&lt;=Model!$M$14+Model!$M$15+0.000000001)),"",Field!Q28)</f>
        <v>0.35822489390862033</v>
      </c>
      <c r="R47" s="2" t="str">
        <f>IF(OR($M$18=0,AND(Model!$M$16=1,Field!R$4&gt;=Model!$M$13-0.000000001,Field!R$4&lt;=Model!$M$13+Model!$M$15+0.000000001,Field!$A28&gt;=Model!$M$14-0.000000001,Field!$A28&lt;=Model!$M$14+Model!$M$15+0.000000001)),"",Field!R28)</f>
        <v/>
      </c>
      <c r="S47" s="2" t="str">
        <f>IF(OR($M$18=0,AND(Model!$M$16=1,Field!S$4&gt;=Model!$M$13-0.000000001,Field!S$4&lt;=Model!$M$13+Model!$M$15+0.000000001,Field!$A28&gt;=Model!$M$14-0.000000001,Field!$A28&lt;=Model!$M$14+Model!$M$15+0.000000001)),"",Field!S28)</f>
        <v/>
      </c>
      <c r="T47" s="2" t="str">
        <f>IF(OR($M$18=0,AND(Model!$M$16=1,Field!T$4&gt;=Model!$M$13-0.000000001,Field!T$4&lt;=Model!$M$13+Model!$M$15+0.000000001,Field!$A28&gt;=Model!$M$14-0.000000001,Field!$A28&lt;=Model!$M$14+Model!$M$15+0.000000001)),"",Field!T28)</f>
        <v/>
      </c>
      <c r="U47" s="2" t="str">
        <f>IF(OR($M$18=0,AND(Model!$M$16=1,Field!U$4&gt;=Model!$M$13-0.000000001,Field!U$4&lt;=Model!$M$13+Model!$M$15+0.000000001,Field!$A28&gt;=Model!$M$14-0.000000001,Field!$A28&lt;=Model!$M$14+Model!$M$15+0.000000001)),"",Field!U28)</f>
        <v/>
      </c>
      <c r="V47" s="2" t="str">
        <f>IF(OR($M$18=0,AND(Model!$M$16=1,Field!V$4&gt;=Model!$M$13-0.000000001,Field!V$4&lt;=Model!$M$13+Model!$M$15+0.000000001,Field!$A28&gt;=Model!$M$14-0.000000001,Field!$A28&lt;=Model!$M$14+Model!$M$15+0.000000001)),"",Field!V28)</f>
        <v/>
      </c>
      <c r="W47" s="2" t="str">
        <f>IF(OR($M$18=0,AND(Model!$M$16=1,Field!W$4&gt;=Model!$M$13-0.000000001,Field!W$4&lt;=Model!$M$13+Model!$M$15+0.000000001,Field!$A28&gt;=Model!$M$14-0.000000001,Field!$A28&lt;=Model!$M$14+Model!$M$15+0.000000001)),"",Field!W28)</f>
        <v/>
      </c>
      <c r="X47" s="2" t="str">
        <f>IF(OR($M$18=0,AND(Model!$M$16=1,Field!X$4&gt;=Model!$M$13-0.000000001,Field!X$4&lt;=Model!$M$13+Model!$M$15+0.000000001,Field!$A28&gt;=Model!$M$14-0.000000001,Field!$A28&lt;=Model!$M$14+Model!$M$15+0.000000001)),"",Field!X28)</f>
        <v/>
      </c>
      <c r="Y47" s="2" t="str">
        <f>IF(OR($M$18=0,AND(Model!$M$16=1,Field!Y$4&gt;=Model!$M$13-0.000000001,Field!Y$4&lt;=Model!$M$13+Model!$M$15+0.000000001,Field!$A28&gt;=Model!$M$14-0.000000001,Field!$A28&lt;=Model!$M$14+Model!$M$15+0.000000001)),"",Field!Y28)</f>
        <v/>
      </c>
      <c r="Z47" s="2" t="str">
        <f>IF(OR($M$18=0,AND(Model!$M$16=1,Field!Z$4&gt;=Model!$M$13-0.000000001,Field!Z$4&lt;=Model!$M$13+Model!$M$15+0.000000001,Field!$A28&gt;=Model!$M$14-0.000000001,Field!$A28&lt;=Model!$M$14+Model!$M$15+0.000000001)),"",Field!Z28)</f>
        <v/>
      </c>
      <c r="AA47" s="2" t="str">
        <f>IF(OR($M$18=0,AND(Model!$M$16=1,Field!AA$4&gt;=Model!$M$13-0.000000001,Field!AA$4&lt;=Model!$M$13+Model!$M$15+0.000000001,Field!$A28&gt;=Model!$M$14-0.000000001,Field!$A28&lt;=Model!$M$14+Model!$M$15+0.000000001)),"",Field!AA28)</f>
        <v/>
      </c>
      <c r="AB47" s="2" t="str">
        <f>IF(OR($M$18=0,AND(Model!$M$16=1,Field!AB$4&gt;=Model!$M$13-0.000000001,Field!AB$4&lt;=Model!$M$13+Model!$M$15+0.000000001,Field!$A28&gt;=Model!$M$14-0.000000001,Field!$A28&lt;=Model!$M$14+Model!$M$15+0.000000001)),"",Field!AB28)</f>
        <v/>
      </c>
      <c r="AC47" s="2">
        <f ca="1">IF(OR($M$18=0,AND(Model!$M$16=1,Field!AC$4&gt;=Model!$M$13-0.000000001,Field!AC$4&lt;=Model!$M$13+Model!$M$15+0.000000001,Field!$A28&gt;=Model!$M$14-0.000000001,Field!$A28&lt;=Model!$M$14+Model!$M$15+0.000000001)),"",Field!AC28)</f>
        <v>1.8790384802480142E-2</v>
      </c>
      <c r="AD47" s="2">
        <f ca="1">IF(OR($M$18=0,AND(Model!$M$16=1,Field!AD$4&gt;=Model!$M$13-0.000000001,Field!AD$4&lt;=Model!$M$13+Model!$M$15+0.000000001,Field!$A28&gt;=Model!$M$14-0.000000001,Field!$A28&lt;=Model!$M$14+Model!$M$15+0.000000001)),"",Field!AD28)</f>
        <v>3.968749550495454E-2</v>
      </c>
      <c r="AE47" s="2">
        <f ca="1">IF(OR($M$18=0,AND(Model!$M$16=1,Field!AE$4&gt;=Model!$M$13-0.000000001,Field!AE$4&lt;=Model!$M$13+Model!$M$15+0.000000001,Field!$A28&gt;=Model!$M$14-0.000000001,Field!$A28&lt;=Model!$M$14+Model!$M$15+0.000000001)),"",Field!AE28)</f>
        <v>6.0458132335570132E-2</v>
      </c>
      <c r="AF47" s="2">
        <f ca="1">IF(OR($M$18=0,AND(Model!$M$16=1,Field!AF$4&gt;=Model!$M$13-0.000000001,Field!AF$4&lt;=Model!$M$13+Model!$M$15+0.000000001,Field!$A28&gt;=Model!$M$14-0.000000001,Field!$A28&lt;=Model!$M$14+Model!$M$15+0.000000001)),"",Field!AF28)</f>
        <v>8.0252265509738283E-2</v>
      </c>
      <c r="AG47" s="2">
        <f ca="1">IF(OR($M$18=0,AND(Model!$M$16=1,Field!AG$4&gt;=Model!$M$13-0.000000001,Field!AG$4&lt;=Model!$M$13+Model!$M$15+0.000000001,Field!$A28&gt;=Model!$M$14-0.000000001,Field!$A28&lt;=Model!$M$14+Model!$M$15+0.000000001)),"",Field!AG28)</f>
        <v>9.8856250227655942E-2</v>
      </c>
      <c r="AH47" s="2">
        <f ca="1">IF(OR($M$18=0,AND(Model!$M$16=1,Field!AH$4&gt;=Model!$M$13-0.000000001,Field!AH$4&lt;=Model!$M$13+Model!$M$15+0.000000001,Field!$A28&gt;=Model!$M$14-0.000000001,Field!$A28&lt;=Model!$M$14+Model!$M$15+0.000000001)),"",Field!AH28)</f>
        <v>0.11629567225699772</v>
      </c>
      <c r="AI47" s="2">
        <f ca="1">IF(OR($M$18=0,AND(Model!$M$16=1,Field!AI$4&gt;=Model!$M$13-0.000000001,Field!AI$4&lt;=Model!$M$13+Model!$M$15+0.000000001,Field!$A28&gt;=Model!$M$14-0.000000001,Field!$A28&lt;=Model!$M$14+Model!$M$15+0.000000001)),"",Field!AI28)</f>
        <v>0.13266648342806647</v>
      </c>
      <c r="AJ47" s="2">
        <f ca="1">IF(OR($M$18=0,AND(Model!$M$16=1,Field!AJ$4&gt;=Model!$M$13-0.000000001,Field!AJ$4&lt;=Model!$M$13+Model!$M$15+0.000000001,Field!$A28&gt;=Model!$M$14-0.000000001,Field!$A28&lt;=Model!$M$14+Model!$M$15+0.000000001)),"",Field!AJ28)</f>
        <v>0.14807254930957534</v>
      </c>
      <c r="AK47" s="2">
        <f ca="1">IF(OR($M$18=0,AND(Model!$M$16=1,Field!AK$4&gt;=Model!$M$13-0.000000001,Field!AK$4&lt;=Model!$M$13+Model!$M$15+0.000000001,Field!$A28&gt;=Model!$M$14-0.000000001,Field!$A28&lt;=Model!$M$14+Model!$M$15+0.000000001)),"",Field!AK28)</f>
        <v>0.16260646277376947</v>
      </c>
      <c r="AL47" s="2">
        <f ca="1">IF(OR($M$18=0,AND(Model!$M$16=1,Field!AL$4&gt;=Model!$M$13-0.000000001,Field!AL$4&lt;=Model!$M$13+Model!$M$15+0.000000001,Field!$A28&gt;=Model!$M$14-0.000000001,Field!$A28&lt;=Model!$M$14+Model!$M$15+0.000000001)),"",Field!AL28)</f>
        <v>0.17634620104564713</v>
      </c>
      <c r="AM47" s="2">
        <f ca="1">IF(OR($M$18=0,AND(Model!$M$16=1,Field!AM$4&gt;=Model!$M$13-0.000000001,Field!AM$4&lt;=Model!$M$13+Model!$M$15+0.000000001,Field!$A28&gt;=Model!$M$14-0.000000001,Field!$A28&lt;=Model!$M$14+Model!$M$15+0.000000001)),"",Field!AM28)</f>
        <v>0.18935676433168505</v>
      </c>
      <c r="AN47" s="2">
        <f ca="1">IF(OR($M$18=0,AND(Model!$M$16=1,Field!AN$4&gt;=Model!$M$13-0.000000001,Field!AN$4&lt;=Model!$M$13+Model!$M$15+0.000000001,Field!$A28&gt;=Model!$M$14-0.000000001,Field!$A28&lt;=Model!$M$14+Model!$M$15+0.000000001)),"",Field!AN28)</f>
        <v>0.20169283386204556</v>
      </c>
      <c r="AO47" s="2">
        <f ca="1">IF(OR($M$18=0,AND(Model!$M$16=1,Field!AO$4&gt;=Model!$M$13-0.000000001,Field!AO$4&lt;=Model!$M$13+Model!$M$15+0.000000001,Field!$A28&gt;=Model!$M$14-0.000000001,Field!$A28&lt;=Model!$M$14+Model!$M$15+0.000000001)),"",Field!AO28)</f>
        <v>0.21340117926335792</v>
      </c>
      <c r="AP47" s="2">
        <f ca="1">IF(OR($M$18=0,AND(Model!$M$16=1,Field!AP$4&gt;=Model!$M$13-0.000000001,Field!AP$4&lt;=Model!$M$13+Model!$M$15+0.000000001,Field!$A28&gt;=Model!$M$14-0.000000001,Field!$A28&lt;=Model!$M$14+Model!$M$15+0.000000001)),"",Field!AP28)</f>
        <v>0.22452252718928528</v>
      </c>
      <c r="AQ47" s="2">
        <f ca="1">IF(OR($M$18=0,AND(Model!$M$16=1,Field!AQ$4&gt;=Model!$M$13-0.000000001,Field!AQ$4&lt;=Model!$M$13+Model!$M$15+0.000000001,Field!$A28&gt;=Model!$M$14-0.000000001,Field!$A28&lt;=Model!$M$14+Model!$M$15+0.000000001)),"",Field!AQ28)</f>
        <v>0.23509292283983216</v>
      </c>
      <c r="AR47" s="2">
        <f ca="1">IF(OR($M$18=0,AND(Model!$M$16=1,Field!AR$4&gt;=Model!$M$13-0.000000001,Field!AR$4&lt;=Model!$M$13+Model!$M$15+0.000000001,Field!$A28&gt;=Model!$M$14-0.000000001,Field!$A28&lt;=Model!$M$14+Model!$M$15+0.000000001)),"",Field!AR28)</f>
        <v>0.24514469287433355</v>
      </c>
      <c r="AS47" s="2">
        <f ca="1">IF(OR($M$18=0,AND(Model!$M$16=1,Field!AS$4&gt;=Model!$M$13-0.000000001,Field!AS$4&lt;=Model!$M$13+Model!$M$15+0.000000001,Field!$A28&gt;=Model!$M$14-0.000000001,Field!$A28&lt;=Model!$M$14+Model!$M$15+0.000000001)),"",Field!AS28)</f>
        <v>0.25470711405597191</v>
      </c>
      <c r="AT47" s="2">
        <f ca="1">IF(OR($M$18=0,AND(Model!$M$16=1,Field!AT$4&gt;=Model!$M$13-0.000000001,Field!AT$4&lt;=Model!$M$13+Model!$M$15+0.000000001,Field!$A28&gt;=Model!$M$14-0.000000001,Field!$A28&lt;=Model!$M$14+Model!$M$15+0.000000001)),"",Field!AT28)</f>
        <v>0.26380686608861481</v>
      </c>
      <c r="AU47" s="2">
        <f ca="1">IF(OR($M$18=0,AND(Model!$M$16=1,Field!AU$4&gt;=Model!$M$13-0.000000001,Field!AU$4&lt;=Model!$M$13+Model!$M$15+0.000000001,Field!$A28&gt;=Model!$M$14-0.000000001,Field!$A28&lt;=Model!$M$14+Model!$M$15+0.000000001)),"",Field!AU28)</f>
        <v>0.27246831912785707</v>
      </c>
      <c r="AV47" s="2">
        <f ca="1">IF(OR($M$18=0,AND(Model!$M$16=1,Field!AV$4&gt;=Model!$M$13-0.000000001,Field!AV$4&lt;=Model!$M$13+Model!$M$15+0.000000001,Field!$A28&gt;=Model!$M$14-0.000000001,Field!$A28&lt;=Model!$M$14+Model!$M$15+0.000000001)),"",Field!AV28)</f>
        <v>0.28071368100351668</v>
      </c>
      <c r="AW47" s="2">
        <f ca="1">IF(OR($M$18=0,AND(Model!$M$16=1,Field!AW$4&gt;=Model!$M$13-0.000000001,Field!AW$4&lt;=Model!$M$13+Model!$M$15+0.000000001,Field!$A28&gt;=Model!$M$14-0.000000001,Field!$A28&lt;=Model!$M$14+Model!$M$15+0.000000001)),"",Field!AW28)</f>
        <v>0.28856300540038299</v>
      </c>
      <c r="AX47" s="2">
        <f ca="1">IF(OR($M$18=0,AND(Model!$M$16=1,Field!AX$4&gt;=Model!$M$13-0.000000001,Field!AX$4&lt;=Model!$M$13+Model!$M$15+0.000000001,Field!$A28&gt;=Model!$M$14-0.000000001,Field!$A28&lt;=Model!$M$14+Model!$M$15+0.000000001)),"",Field!AX28)</f>
        <v>0.29603403703895842</v>
      </c>
      <c r="AY47" s="2">
        <f ca="1">IF(OR($M$18=0,AND(Model!$M$16=1,Field!AY$4&gt;=Model!$M$13-0.000000001,Field!AY$4&lt;=Model!$M$13+Model!$M$15+0.000000001,Field!$A28&gt;=Model!$M$14-0.000000001,Field!$A28&lt;=Model!$M$14+Model!$M$15+0.000000001)),"",Field!AY28)</f>
        <v>0.30314183884534124</v>
      </c>
      <c r="AZ47" s="2">
        <f ca="1">IF(OR($M$18=0,AND(Model!$M$16=1,Field!AZ$4&gt;=Model!$M$13-0.000000001,Field!AZ$4&lt;=Model!$M$13+Model!$M$15+0.000000001,Field!$A28&gt;=Model!$M$14-0.000000001,Field!$A28&lt;=Model!$M$14+Model!$M$15+0.000000001)),"",Field!AZ28)</f>
        <v>0.3098981030933598</v>
      </c>
      <c r="BA47" s="2">
        <f ca="1">IF(OR($M$18=0,AND(Model!$M$16=1,Field!BA$4&gt;=Model!$M$13-0.000000001,Field!BA$4&lt;=Model!$M$13+Model!$M$15+0.000000001,Field!$A28&gt;=Model!$M$14-0.000000001,Field!$A28&lt;=Model!$M$14+Model!$M$15+0.000000001)),"",Field!BA28)</f>
        <v>0.31630998475060101</v>
      </c>
      <c r="BB47" s="2">
        <f ca="1">IF(OR($M$18=0,AND(Model!$M$16=1,Field!BB$4&gt;=Model!$M$13-0.000000001,Field!BB$4&lt;=Model!$M$13+Model!$M$15+0.000000001,Field!$A28&gt;=Model!$M$14-0.000000001,Field!$A28&lt;=Model!$M$14+Model!$M$15+0.000000001)),"",Field!BB28)</f>
        <v>0.32237819756112251</v>
      </c>
      <c r="BC47" s="2">
        <f ca="1">IF(OR($M$18=0,AND(Model!$M$16=1,Field!BC$4&gt;=Model!$M$13-0.000000001,Field!BC$4&lt;=Model!$M$13+Model!$M$15+0.000000001,Field!$A28&gt;=Model!$M$14-0.000000001,Field!$A28&lt;=Model!$M$14+Model!$M$15+0.000000001)),"",Field!BC28)</f>
        <v>0.32809396143065189</v>
      </c>
      <c r="BD47" s="2">
        <f ca="1">IF(OR($M$18=0,AND(Model!$M$16=1,Field!BD$4&gt;=Model!$M$13-0.000000001,Field!BD$4&lt;=Model!$M$13+Model!$M$15+0.000000001,Field!$A28&gt;=Model!$M$14-0.000000001,Field!$A28&lt;=Model!$M$14+Model!$M$15+0.000000001)),"",Field!BD28)</f>
        <v>0.33343415178097052</v>
      </c>
      <c r="BE47" s="2">
        <f ca="1">IF(OR($M$18=0,AND(Model!$M$16=1,Field!BE$4&gt;=Model!$M$13-0.000000001,Field!BE$4&lt;=Model!$M$13+Model!$M$15+0.000000001,Field!$A28&gt;=Model!$M$14-0.000000001,Field!$A28&lt;=Model!$M$14+Model!$M$15+0.000000001)),"",Field!BE28)</f>
        <v>0.3383536280925622</v>
      </c>
      <c r="BF47" s="2">
        <f ca="1">IF(OR($M$18=0,AND(Model!$M$16=1,Field!BF$4&gt;=Model!$M$13-0.000000001,Field!BF$4&lt;=Model!$M$13+Model!$M$15+0.000000001,Field!$A28&gt;=Model!$M$14-0.000000001,Field!$A28&lt;=Model!$M$14+Model!$M$15+0.000000001)),"",Field!BF28)</f>
        <v>0.34277313191641318</v>
      </c>
      <c r="BG47" s="2">
        <f ca="1">IF(OR($M$18=0,AND(Model!$M$16=1,Field!BG$4&gt;=Model!$M$13-0.000000001,Field!BG$4&lt;=Model!$M$13+Model!$M$15+0.000000001,Field!$A28&gt;=Model!$M$14-0.000000001,Field!$A28&lt;=Model!$M$14+Model!$M$15+0.000000001)),"",Field!BG28)</f>
        <v>0.34656022162803701</v>
      </c>
      <c r="BH47" s="2">
        <f ca="1">IF(OR($M$18=0,AND(Model!$M$16=1,Field!BH$4&gt;=Model!$M$13-0.000000001,Field!BH$4&lt;=Model!$M$13+Model!$M$15+0.000000001,Field!$A28&gt;=Model!$M$14-0.000000001,Field!$A28&lt;=Model!$M$14+Model!$M$15+0.000000001)),"",Field!BH28)</f>
        <v>0.34949925922813424</v>
      </c>
      <c r="BI47" s="2">
        <f ca="1">IF(OR($M$18=0,AND(Model!$M$16=1,Field!BI$4&gt;=Model!$M$13-0.000000001,Field!BI$4&lt;=Model!$M$13+Model!$M$15+0.000000001,Field!$A28&gt;=Model!$M$14-0.000000001,Field!$A28&lt;=Model!$M$14+Model!$M$15+0.000000001)),"",Field!BI28)</f>
        <v>0.35124417992221685</v>
      </c>
      <c r="BJ47" s="7">
        <f ca="1">IF(OR($M$18=0,AND(Model!$M$16=1,Field!BJ$4&gt;=Model!$M$13-0.000000001,Field!BJ$4&lt;=Model!$M$13+Model!$M$15+0.000000001,Field!$A28&gt;=Model!$M$14-0.000000001,Field!$A28&lt;=Model!$M$14+Model!$M$15+0.000000001)),"",Field!BJ28)</f>
        <v>0.35124417992221685</v>
      </c>
      <c r="BK47" s="1"/>
    </row>
    <row r="48" spans="1:63" ht="12" customHeight="1">
      <c r="A48" s="1"/>
      <c r="B48" s="6">
        <f>IF(OR($M$18=0,AND(Model!$M$16=1,Field!B$4&gt;=Model!$M$13-0.000000001,Field!B$4&lt;=Model!$M$13+Model!$M$15+0.000000001,Field!$A29&gt;=Model!$M$14-0.000000001,Field!$A29&lt;=Model!$M$14+Model!$M$15+0.000000001)),"",Field!B29)</f>
        <v>1</v>
      </c>
      <c r="C48" s="2">
        <f ca="1">IF(OR($M$18=0,AND(Model!$M$16=1,Field!C$4&gt;=Model!$M$13-0.000000001,Field!C$4&lt;=Model!$M$13+Model!$M$15+0.000000001,Field!$A29&gt;=Model!$M$14-0.000000001,Field!$A29&lt;=Model!$M$14+Model!$M$15+0.000000001)),"",Field!C29)</f>
        <v>0.99950095893174307</v>
      </c>
      <c r="D48" s="2">
        <f ca="1">IF(OR($M$18=0,AND(Model!$M$16=1,Field!D$4&gt;=Model!$M$13-0.000000001,Field!D$4&lt;=Model!$M$13+Model!$M$15+0.000000001,Field!$A29&gt;=Model!$M$14-0.000000001,Field!$A29&lt;=Model!$M$14+Model!$M$15+0.000000001)),"",Field!D29)</f>
        <v>0.99874670302581814</v>
      </c>
      <c r="E48" s="2">
        <f ca="1">IF(OR($M$18=0,AND(Model!$M$16=1,Field!E$4&gt;=Model!$M$13-0.000000001,Field!E$4&lt;=Model!$M$13+Model!$M$15+0.000000001,Field!$A29&gt;=Model!$M$14-0.000000001,Field!$A29&lt;=Model!$M$14+Model!$M$15+0.000000001)),"",Field!E29)</f>
        <v>0.99760082768194958</v>
      </c>
      <c r="F48" s="2">
        <f ca="1">IF(OR($M$18=0,AND(Model!$M$16=1,Field!F$4&gt;=Model!$M$13-0.000000001,Field!F$4&lt;=Model!$M$13+Model!$M$15+0.000000001,Field!$A29&gt;=Model!$M$14-0.000000001,Field!$A29&lt;=Model!$M$14+Model!$M$15+0.000000001)),"",Field!F29)</f>
        <v>0.9958536491527662</v>
      </c>
      <c r="G48" s="2">
        <f ca="1">IF(OR($M$18=0,AND(Model!$M$16=1,Field!G$4&gt;=Model!$M$13-0.000000001,Field!G$4&lt;=Model!$M$13+Model!$M$15+0.000000001,Field!$A29&gt;=Model!$M$14-0.000000001,Field!$A29&lt;=Model!$M$14+Model!$M$15+0.000000001)),"",Field!G29)</f>
        <v>0.99318228011629184</v>
      </c>
      <c r="H48" s="2">
        <f ca="1">IF(OR($M$18=0,AND(Model!$M$16=1,Field!H$4&gt;=Model!$M$13-0.000000001,Field!H$4&lt;=Model!$M$13+Model!$M$15+0.000000001,Field!$A29&gt;=Model!$M$14-0.000000001,Field!$A29&lt;=Model!$M$14+Model!$M$15+0.000000001)),"",Field!H29)</f>
        <v>0.9890884578169904</v>
      </c>
      <c r="I48" s="2">
        <f ca="1">IF(OR($M$18=0,AND(Model!$M$16=1,Field!I$4&gt;=Model!$M$13-0.000000001,Field!I$4&lt;=Model!$M$13+Model!$M$15+0.000000001,Field!$A29&gt;=Model!$M$14-0.000000001,Field!$A29&lt;=Model!$M$14+Model!$M$15+0.000000001)),"",Field!I29)</f>
        <v>0.98280118287408968</v>
      </c>
      <c r="J48" s="2">
        <f ca="1">IF(OR($M$18=0,AND(Model!$M$16=1,Field!J$4&gt;=Model!$M$13-0.000000001,Field!J$4&lt;=Model!$M$13+Model!$M$15+0.000000001,Field!$A29&gt;=Model!$M$14-0.000000001,Field!$A29&lt;=Model!$M$14+Model!$M$15+0.000000001)),"",Field!J29)</f>
        <v>0.97312303585101034</v>
      </c>
      <c r="K48" s="2">
        <f ca="1">IF(OR($M$18=0,AND(Model!$M$16=1,Field!K$4&gt;=Model!$M$13-0.000000001,Field!K$4&lt;=Model!$M$13+Model!$M$15+0.000000001,Field!$A29&gt;=Model!$M$14-0.000000001,Field!$A29&lt;=Model!$M$14+Model!$M$15+0.000000001)),"",Field!K29)</f>
        <v>0.95818480539481654</v>
      </c>
      <c r="L48" s="2">
        <f ca="1">IF(OR($M$18=0,AND(Model!$M$16=1,Field!L$4&gt;=Model!$M$13-0.000000001,Field!L$4&lt;=Model!$M$13+Model!$M$15+0.000000001,Field!$A29&gt;=Model!$M$14-0.000000001,Field!$A29&lt;=Model!$M$14+Model!$M$15+0.000000001)),"",Field!L29)</f>
        <v>0.93504723067309647</v>
      </c>
      <c r="M48" s="2">
        <f ca="1">IF(OR($M$18=0,AND(Model!$M$16=1,Field!M$4&gt;=Model!$M$13-0.000000001,Field!M$4&lt;=Model!$M$13+Model!$M$15+0.000000001,Field!$A29&gt;=Model!$M$14-0.000000001,Field!$A29&lt;=Model!$M$14+Model!$M$15+0.000000001)),"",Field!M29)</f>
        <v>0.89903938521053195</v>
      </c>
      <c r="N48" s="2">
        <f ca="1">IF(OR($M$18=0,AND(Model!$M$16=1,Field!N$4&gt;=Model!$M$13-0.000000001,Field!N$4&lt;=Model!$M$13+Model!$M$15+0.000000001,Field!$A29&gt;=Model!$M$14-0.000000001,Field!$A29&lt;=Model!$M$14+Model!$M$15+0.000000001)),"",Field!N29)</f>
        <v>0.84262494803848009</v>
      </c>
      <c r="O48" s="2">
        <f ca="1">IF(OR($M$18=0,AND(Model!$M$16=1,Field!O$4&gt;=Model!$M$13-0.000000001,Field!O$4&lt;=Model!$M$13+Model!$M$15+0.000000001,Field!$A29&gt;=Model!$M$14-0.000000001,Field!$A29&lt;=Model!$M$14+Model!$M$15+0.000000001)),"",Field!O29)</f>
        <v>0.75339009277304414</v>
      </c>
      <c r="P48" s="2">
        <f ca="1">IF(OR($M$18=0,AND(Model!$M$16=1,Field!P$4&gt;=Model!$M$13-0.000000001,Field!P$4&lt;=Model!$M$13+Model!$M$15+0.000000001,Field!$A29&gt;=Model!$M$14-0.000000001,Field!$A29&lt;=Model!$M$14+Model!$M$15+0.000000001)),"",Field!P29)</f>
        <v>0.61039855925294106</v>
      </c>
      <c r="Q48" s="2">
        <f ca="1">IF(OR($M$18=0,AND(Model!$M$16=1,Field!Q$4&gt;=Model!$M$13-0.000000001,Field!Q$4&lt;=Model!$M$13+Model!$M$15+0.000000001,Field!$A29&gt;=Model!$M$14-0.000000001,Field!$A29&lt;=Model!$M$14+Model!$M$15+0.000000001)),"",Field!Q29)</f>
        <v>0.37799863830038022</v>
      </c>
      <c r="R48" s="2" t="str">
        <f>IF(OR($M$18=0,AND(Model!$M$16=1,Field!R$4&gt;=Model!$M$13-0.000000001,Field!R$4&lt;=Model!$M$13+Model!$M$15+0.000000001,Field!$A29&gt;=Model!$M$14-0.000000001,Field!$A29&lt;=Model!$M$14+Model!$M$15+0.000000001)),"",Field!R29)</f>
        <v/>
      </c>
      <c r="S48" s="2" t="str">
        <f>IF(OR($M$18=0,AND(Model!$M$16=1,Field!S$4&gt;=Model!$M$13-0.000000001,Field!S$4&lt;=Model!$M$13+Model!$M$15+0.000000001,Field!$A29&gt;=Model!$M$14-0.000000001,Field!$A29&lt;=Model!$M$14+Model!$M$15+0.000000001)),"",Field!S29)</f>
        <v/>
      </c>
      <c r="T48" s="2" t="str">
        <f>IF(OR($M$18=0,AND(Model!$M$16=1,Field!T$4&gt;=Model!$M$13-0.000000001,Field!T$4&lt;=Model!$M$13+Model!$M$15+0.000000001,Field!$A29&gt;=Model!$M$14-0.000000001,Field!$A29&lt;=Model!$M$14+Model!$M$15+0.000000001)),"",Field!T29)</f>
        <v/>
      </c>
      <c r="U48" s="2" t="str">
        <f>IF(OR($M$18=0,AND(Model!$M$16=1,Field!U$4&gt;=Model!$M$13-0.000000001,Field!U$4&lt;=Model!$M$13+Model!$M$15+0.000000001,Field!$A29&gt;=Model!$M$14-0.000000001,Field!$A29&lt;=Model!$M$14+Model!$M$15+0.000000001)),"",Field!U29)</f>
        <v/>
      </c>
      <c r="V48" s="2" t="str">
        <f>IF(OR($M$18=0,AND(Model!$M$16=1,Field!V$4&gt;=Model!$M$13-0.000000001,Field!V$4&lt;=Model!$M$13+Model!$M$15+0.000000001,Field!$A29&gt;=Model!$M$14-0.000000001,Field!$A29&lt;=Model!$M$14+Model!$M$15+0.000000001)),"",Field!V29)</f>
        <v/>
      </c>
      <c r="W48" s="2" t="str">
        <f>IF(OR($M$18=0,AND(Model!$M$16=1,Field!W$4&gt;=Model!$M$13-0.000000001,Field!W$4&lt;=Model!$M$13+Model!$M$15+0.000000001,Field!$A29&gt;=Model!$M$14-0.000000001,Field!$A29&lt;=Model!$M$14+Model!$M$15+0.000000001)),"",Field!W29)</f>
        <v/>
      </c>
      <c r="X48" s="2" t="str">
        <f>IF(OR($M$18=0,AND(Model!$M$16=1,Field!X$4&gt;=Model!$M$13-0.000000001,Field!X$4&lt;=Model!$M$13+Model!$M$15+0.000000001,Field!$A29&gt;=Model!$M$14-0.000000001,Field!$A29&lt;=Model!$M$14+Model!$M$15+0.000000001)),"",Field!X29)</f>
        <v/>
      </c>
      <c r="Y48" s="2" t="str">
        <f>IF(OR($M$18=0,AND(Model!$M$16=1,Field!Y$4&gt;=Model!$M$13-0.000000001,Field!Y$4&lt;=Model!$M$13+Model!$M$15+0.000000001,Field!$A29&gt;=Model!$M$14-0.000000001,Field!$A29&lt;=Model!$M$14+Model!$M$15+0.000000001)),"",Field!Y29)</f>
        <v/>
      </c>
      <c r="Z48" s="2" t="str">
        <f>IF(OR($M$18=0,AND(Model!$M$16=1,Field!Z$4&gt;=Model!$M$13-0.000000001,Field!Z$4&lt;=Model!$M$13+Model!$M$15+0.000000001,Field!$A29&gt;=Model!$M$14-0.000000001,Field!$A29&lt;=Model!$M$14+Model!$M$15+0.000000001)),"",Field!Z29)</f>
        <v/>
      </c>
      <c r="AA48" s="2" t="str">
        <f>IF(OR($M$18=0,AND(Model!$M$16=1,Field!AA$4&gt;=Model!$M$13-0.000000001,Field!AA$4&lt;=Model!$M$13+Model!$M$15+0.000000001,Field!$A29&gt;=Model!$M$14-0.000000001,Field!$A29&lt;=Model!$M$14+Model!$M$15+0.000000001)),"",Field!AA29)</f>
        <v/>
      </c>
      <c r="AB48" s="2" t="str">
        <f>IF(OR($M$18=0,AND(Model!$M$16=1,Field!AB$4&gt;=Model!$M$13-0.000000001,Field!AB$4&lt;=Model!$M$13+Model!$M$15+0.000000001,Field!$A29&gt;=Model!$M$14-0.000000001,Field!$A29&lt;=Model!$M$14+Model!$M$15+0.000000001)),"",Field!AB29)</f>
        <v/>
      </c>
      <c r="AC48" s="2">
        <f ca="1">IF(OR($M$18=0,AND(Model!$M$16=1,Field!AC$4&gt;=Model!$M$13-0.000000001,Field!AC$4&lt;=Model!$M$13+Model!$M$15+0.000000001,Field!$A29&gt;=Model!$M$14-0.000000001,Field!$A29&lt;=Model!$M$14+Model!$M$15+0.000000001)),"",Field!AC29)</f>
        <v>3.2451718502279923E-2</v>
      </c>
      <c r="AD48" s="2">
        <f ca="1">IF(OR($M$18=0,AND(Model!$M$16=1,Field!AD$4&gt;=Model!$M$13-0.000000001,Field!AD$4&lt;=Model!$M$13+Model!$M$15+0.000000001,Field!$A29&gt;=Model!$M$14-0.000000001,Field!$A29&lt;=Model!$M$14+Model!$M$15+0.000000001)),"",Field!AD29)</f>
        <v>6.2352482226125265E-2</v>
      </c>
      <c r="AE48" s="2">
        <f ca="1">IF(OR($M$18=0,AND(Model!$M$16=1,Field!AE$4&gt;=Model!$M$13-0.000000001,Field!AE$4&lt;=Model!$M$13+Model!$M$15+0.000000001,Field!$A29&gt;=Model!$M$14-0.000000001,Field!$A29&lt;=Model!$M$14+Model!$M$15+0.000000001)),"",Field!AE29)</f>
        <v>8.8061111772344963E-2</v>
      </c>
      <c r="AF48" s="2">
        <f ca="1">IF(OR($M$18=0,AND(Model!$M$16=1,Field!AF$4&gt;=Model!$M$13-0.000000001,Field!AF$4&lt;=Model!$M$13+Model!$M$15+0.000000001,Field!$A29&gt;=Model!$M$14-0.000000001,Field!$A29&lt;=Model!$M$14+Model!$M$15+0.000000001)),"",Field!AF29)</f>
        <v>0.1102292550340561</v>
      </c>
      <c r="AG48" s="2">
        <f ca="1">IF(OR($M$18=0,AND(Model!$M$16=1,Field!AG$4&gt;=Model!$M$13-0.000000001,Field!AG$4&lt;=Model!$M$13+Model!$M$15+0.000000001,Field!$A29&gt;=Model!$M$14-0.000000001,Field!$A29&lt;=Model!$M$14+Model!$M$15+0.000000001)),"",Field!AG29)</f>
        <v>0.12969739226293103</v>
      </c>
      <c r="AH48" s="2">
        <f ca="1">IF(OR($M$18=0,AND(Model!$M$16=1,Field!AH$4&gt;=Model!$M$13-0.000000001,Field!AH$4&lt;=Model!$M$13+Model!$M$15+0.000000001,Field!$A29&gt;=Model!$M$14-0.000000001,Field!$A29&lt;=Model!$M$14+Model!$M$15+0.000000001)),"",Field!AH29)</f>
        <v>0.14711847422455687</v>
      </c>
      <c r="AI48" s="2">
        <f ca="1">IF(OR($M$18=0,AND(Model!$M$16=1,Field!AI$4&gt;=Model!$M$13-0.000000001,Field!AI$4&lt;=Model!$M$13+Model!$M$15+0.000000001,Field!$A29&gt;=Model!$M$14-0.000000001,Field!$A29&lt;=Model!$M$14+Model!$M$15+0.000000001)),"",Field!AI29)</f>
        <v>0.16295239092757968</v>
      </c>
      <c r="AJ48" s="2">
        <f ca="1">IF(OR($M$18=0,AND(Model!$M$16=1,Field!AJ$4&gt;=Model!$M$13-0.000000001,Field!AJ$4&lt;=Model!$M$13+Model!$M$15+0.000000001,Field!$A29&gt;=Model!$M$14-0.000000001,Field!$A29&lt;=Model!$M$14+Model!$M$15+0.000000001)),"",Field!AJ29)</f>
        <v>0.17751785370042744</v>
      </c>
      <c r="AK48" s="2">
        <f ca="1">IF(OR($M$18=0,AND(Model!$M$16=1,Field!AK$4&gt;=Model!$M$13-0.000000001,Field!AK$4&lt;=Model!$M$13+Model!$M$15+0.000000001,Field!$A29&gt;=Model!$M$14-0.000000001,Field!$A29&lt;=Model!$M$14+Model!$M$15+0.000000001)),"",Field!AK29)</f>
        <v>0.19103805187699954</v>
      </c>
      <c r="AL48" s="2">
        <f ca="1">IF(OR($M$18=0,AND(Model!$M$16=1,Field!AL$4&gt;=Model!$M$13-0.000000001,Field!AL$4&lt;=Model!$M$13+Model!$M$15+0.000000001,Field!$A29&gt;=Model!$M$14-0.000000001,Field!$A29&lt;=Model!$M$14+Model!$M$15+0.000000001)),"",Field!AL29)</f>
        <v>0.20367253557964299</v>
      </c>
      <c r="AM48" s="2">
        <f ca="1">IF(OR($M$18=0,AND(Model!$M$16=1,Field!AM$4&gt;=Model!$M$13-0.000000001,Field!AM$4&lt;=Model!$M$13+Model!$M$15+0.000000001,Field!$A29&gt;=Model!$M$14-0.000000001,Field!$A29&lt;=Model!$M$14+Model!$M$15+0.000000001)),"",Field!AM29)</f>
        <v>0.21553824435311472</v>
      </c>
      <c r="AN48" s="2">
        <f ca="1">IF(OR($M$18=0,AND(Model!$M$16=1,Field!AN$4&gt;=Model!$M$13-0.000000001,Field!AN$4&lt;=Model!$M$13+Model!$M$15+0.000000001,Field!$A29&gt;=Model!$M$14-0.000000001,Field!$A29&lt;=Model!$M$14+Model!$M$15+0.000000001)),"",Field!AN29)</f>
        <v>0.22672323145498188</v>
      </c>
      <c r="AO48" s="2">
        <f ca="1">IF(OR($M$18=0,AND(Model!$M$16=1,Field!AO$4&gt;=Model!$M$13-0.000000001,Field!AO$4&lt;=Model!$M$13+Model!$M$15+0.000000001,Field!$A29&gt;=Model!$M$14-0.000000001,Field!$A29&lt;=Model!$M$14+Model!$M$15+0.000000001)),"",Field!AO29)</f>
        <v>0.23729566363731933</v>
      </c>
      <c r="AP48" s="2">
        <f ca="1">IF(OR($M$18=0,AND(Model!$M$16=1,Field!AP$4&gt;=Model!$M$13-0.000000001,Field!AP$4&lt;=Model!$M$13+Model!$M$15+0.000000001,Field!$A29&gt;=Model!$M$14-0.000000001,Field!$A29&lt;=Model!$M$14+Model!$M$15+0.000000001)),"",Field!AP29)</f>
        <v>0.24730977934369772</v>
      </c>
      <c r="AQ48" s="2">
        <f ca="1">IF(OR($M$18=0,AND(Model!$M$16=1,Field!AQ$4&gt;=Model!$M$13-0.000000001,Field!AQ$4&lt;=Model!$M$13+Model!$M$15+0.000000001,Field!$A29&gt;=Model!$M$14-0.000000001,Field!$A29&lt;=Model!$M$14+Model!$M$15+0.000000001)),"",Field!AQ29)</f>
        <v>0.25680987456561066</v>
      </c>
      <c r="AR48" s="2">
        <f ca="1">IF(OR($M$18=0,AND(Model!$M$16=1,Field!AR$4&gt;=Model!$M$13-0.000000001,Field!AR$4&lt;=Model!$M$13+Model!$M$15+0.000000001,Field!$A29&gt;=Model!$M$14-0.000000001,Field!$A29&lt;=Model!$M$14+Model!$M$15+0.000000001)),"",Field!AR29)</f>
        <v>0.26583299472111577</v>
      </c>
      <c r="AS48" s="2">
        <f ca="1">IF(OR($M$18=0,AND(Model!$M$16=1,Field!AS$4&gt;=Model!$M$13-0.000000001,Field!AS$4&lt;=Model!$M$13+Model!$M$15+0.000000001,Field!$A29&gt;=Model!$M$14-0.000000001,Field!$A29&lt;=Model!$M$14+Model!$M$15+0.000000001)),"",Field!AS29)</f>
        <v>0.27441076504612294</v>
      </c>
      <c r="AT48" s="2">
        <f ca="1">IF(OR($M$18=0,AND(Model!$M$16=1,Field!AT$4&gt;=Model!$M$13-0.000000001,Field!AT$4&lt;=Model!$M$13+Model!$M$15+0.000000001,Field!$A29&gt;=Model!$M$14-0.000000001,Field!$A29&lt;=Model!$M$14+Model!$M$15+0.000000001)),"",Field!AT29)</f>
        <v>0.28257063585881925</v>
      </c>
      <c r="AU48" s="2">
        <f ca="1">IF(OR($M$18=0,AND(Model!$M$16=1,Field!AU$4&gt;=Model!$M$13-0.000000001,Field!AU$4&lt;=Model!$M$13+Model!$M$15+0.000000001,Field!$A29&gt;=Model!$M$14-0.000000001,Field!$A29&lt;=Model!$M$14+Model!$M$15+0.000000001)),"",Field!AU29)</f>
        <v>0.29033671765664859</v>
      </c>
      <c r="AV48" s="2">
        <f ca="1">IF(OR($M$18=0,AND(Model!$M$16=1,Field!AV$4&gt;=Model!$M$13-0.000000001,Field!AV$4&lt;=Model!$M$13+Model!$M$15+0.000000001,Field!$A29&gt;=Model!$M$14-0.000000001,Field!$A29&lt;=Model!$M$14+Model!$M$15+0.000000001)),"",Field!AV29)</f>
        <v>0.29773031247781767</v>
      </c>
      <c r="AW48" s="2">
        <f ca="1">IF(OR($M$18=0,AND(Model!$M$16=1,Field!AW$4&gt;=Model!$M$13-0.000000001,Field!AW$4&lt;=Model!$M$13+Model!$M$15+0.000000001,Field!$A29&gt;=Model!$M$14-0.000000001,Field!$A29&lt;=Model!$M$14+Model!$M$15+0.000000001)),"",Field!AW29)</f>
        <v>0.30477019820724477</v>
      </c>
      <c r="AX48" s="2">
        <f ca="1">IF(OR($M$18=0,AND(Model!$M$16=1,Field!AX$4&gt;=Model!$M$13-0.000000001,Field!AX$4&lt;=Model!$M$13+Model!$M$15+0.000000001,Field!$A29&gt;=Model!$M$14-0.000000001,Field!$A29&lt;=Model!$M$14+Model!$M$15+0.000000001)),"",Field!AX29)</f>
        <v>0.31147268167639836</v>
      </c>
      <c r="AY48" s="2">
        <f ca="1">IF(OR($M$18=0,AND(Model!$M$16=1,Field!AY$4&gt;=Model!$M$13-0.000000001,Field!AY$4&lt;=Model!$M$13+Model!$M$15+0.000000001,Field!$A29&gt;=Model!$M$14-0.000000001,Field!$A29&lt;=Model!$M$14+Model!$M$15+0.000000001)),"",Field!AY29)</f>
        <v>0.31785139655686134</v>
      </c>
      <c r="AZ48" s="2">
        <f ca="1">IF(OR($M$18=0,AND(Model!$M$16=1,Field!AZ$4&gt;=Model!$M$13-0.000000001,Field!AZ$4&lt;=Model!$M$13+Model!$M$15+0.000000001,Field!$A29&gt;=Model!$M$14-0.000000001,Field!$A29&lt;=Model!$M$14+Model!$M$15+0.000000001)),"",Field!AZ29)</f>
        <v>0.32391677538713565</v>
      </c>
      <c r="BA48" s="2">
        <f ca="1">IF(OR($M$18=0,AND(Model!$M$16=1,Field!BA$4&gt;=Model!$M$13-0.000000001,Field!BA$4&lt;=Model!$M$13+Model!$M$15+0.000000001,Field!$A29&gt;=Model!$M$14-0.000000001,Field!$A29&lt;=Model!$M$14+Model!$M$15+0.000000001)),"",Field!BA29)</f>
        <v>0.329675062304983</v>
      </c>
      <c r="BB48" s="2">
        <f ca="1">IF(OR($M$18=0,AND(Model!$M$16=1,Field!BB$4&gt;=Model!$M$13-0.000000001,Field!BB$4&lt;=Model!$M$13+Model!$M$15+0.000000001,Field!$A29&gt;=Model!$M$14-0.000000001,Field!$A29&lt;=Model!$M$14+Model!$M$15+0.000000001)),"",Field!BB29)</f>
        <v>0.33512664144764631</v>
      </c>
      <c r="BC48" s="2">
        <f ca="1">IF(OR($M$18=0,AND(Model!$M$16=1,Field!BC$4&gt;=Model!$M$13-0.000000001,Field!BC$4&lt;=Model!$M$13+Model!$M$15+0.000000001,Field!$A29&gt;=Model!$M$14-0.000000001,Field!$A29&lt;=Model!$M$14+Model!$M$15+0.000000001)),"",Field!BC29)</f>
        <v>0.34026331671294657</v>
      </c>
      <c r="BD48" s="2">
        <f ca="1">IF(OR($M$18=0,AND(Model!$M$16=1,Field!BD$4&gt;=Model!$M$13-0.000000001,Field!BD$4&lt;=Model!$M$13+Model!$M$15+0.000000001,Field!$A29&gt;=Model!$M$14-0.000000001,Field!$A29&lt;=Model!$M$14+Model!$M$15+0.000000001)),"",Field!BD29)</f>
        <v>0.34506396284011132</v>
      </c>
      <c r="BE48" s="2">
        <f ca="1">IF(OR($M$18=0,AND(Model!$M$16=1,Field!BE$4&gt;=Model!$M$13-0.000000001,Field!BE$4&lt;=Model!$M$13+Model!$M$15+0.000000001,Field!$A29&gt;=Model!$M$14-0.000000001,Field!$A29&lt;=Model!$M$14+Model!$M$15+0.000000001)),"",Field!BE29)</f>
        <v>0.34948763078194106</v>
      </c>
      <c r="BF48" s="2">
        <f ca="1">IF(OR($M$18=0,AND(Model!$M$16=1,Field!BF$4&gt;=Model!$M$13-0.000000001,Field!BF$4&lt;=Model!$M$13+Model!$M$15+0.000000001,Field!$A29&gt;=Model!$M$14-0.000000001,Field!$A29&lt;=Model!$M$14+Model!$M$15+0.000000001)),"",Field!BF29)</f>
        <v>0.35346266199318865</v>
      </c>
      <c r="BG48" s="2">
        <f ca="1">IF(OR($M$18=0,AND(Model!$M$16=1,Field!BG$4&gt;=Model!$M$13-0.000000001,Field!BG$4&lt;=Model!$M$13+Model!$M$15+0.000000001,Field!$A29&gt;=Model!$M$14-0.000000001,Field!$A29&lt;=Model!$M$14+Model!$M$15+0.000000001)),"",Field!BG29)</f>
        <v>0.35686953649938263</v>
      </c>
      <c r="BH48" s="2">
        <f ca="1">IF(OR($M$18=0,AND(Model!$M$16=1,Field!BH$4&gt;=Model!$M$13-0.000000001,Field!BH$4&lt;=Model!$M$13+Model!$M$15+0.000000001,Field!$A29&gt;=Model!$M$14-0.000000001,Field!$A29&lt;=Model!$M$14+Model!$M$15+0.000000001)),"",Field!BH29)</f>
        <v>0.35951387544248425</v>
      </c>
      <c r="BI48" s="2">
        <f ca="1">IF(OR($M$18=0,AND(Model!$M$16=1,Field!BI$4&gt;=Model!$M$13-0.000000001,Field!BI$4&lt;=Model!$M$13+Model!$M$15+0.000000001,Field!$A29&gt;=Model!$M$14-0.000000001,Field!$A29&lt;=Model!$M$14+Model!$M$15+0.000000001)),"",Field!BI29)</f>
        <v>0.36108396811637422</v>
      </c>
      <c r="BJ48" s="7">
        <f ca="1">IF(OR($M$18=0,AND(Model!$M$16=1,Field!BJ$4&gt;=Model!$M$13-0.000000001,Field!BJ$4&lt;=Model!$M$13+Model!$M$15+0.000000001,Field!$A29&gt;=Model!$M$14-0.000000001,Field!$A29&lt;=Model!$M$14+Model!$M$15+0.000000001)),"",Field!BJ29)</f>
        <v>0.36108396811637422</v>
      </c>
      <c r="BK48" s="1"/>
    </row>
    <row r="49" spans="1:63" ht="12" customHeight="1">
      <c r="A49" s="1"/>
      <c r="B49" s="6">
        <f>IF(OR($M$18=0,AND(Model!$M$16=1,Field!B$4&gt;=Model!$M$13-0.000000001,Field!B$4&lt;=Model!$M$13+Model!$M$15+0.000000001,Field!$A30&gt;=Model!$M$14-0.000000001,Field!$A30&lt;=Model!$M$14+Model!$M$15+0.000000001)),"",Field!B30)</f>
        <v>1</v>
      </c>
      <c r="C49" s="2">
        <f ca="1">IF(OR($M$18=0,AND(Model!$M$16=1,Field!C$4&gt;=Model!$M$13-0.000000001,Field!C$4&lt;=Model!$M$13+Model!$M$15+0.000000001,Field!$A30&gt;=Model!$M$14-0.000000001,Field!$A30&lt;=Model!$M$14+Model!$M$15+0.000000001)),"",Field!C30)</f>
        <v>0.99953332462267985</v>
      </c>
      <c r="D49" s="2">
        <f ca="1">IF(OR($M$18=0,AND(Model!$M$16=1,Field!D$4&gt;=Model!$M$13-0.000000001,Field!D$4&lt;=Model!$M$13+Model!$M$15+0.000000001,Field!$A30&gt;=Model!$M$14-0.000000001,Field!$A30&lt;=Model!$M$14+Model!$M$15+0.000000001)),"",Field!D30)</f>
        <v>0.99882898903488582</v>
      </c>
      <c r="E49" s="2">
        <f ca="1">IF(OR($M$18=0,AND(Model!$M$16=1,Field!E$4&gt;=Model!$M$13-0.000000001,Field!E$4&lt;=Model!$M$13+Model!$M$15+0.000000001,Field!$A30&gt;=Model!$M$14-0.000000001,Field!$A30&lt;=Model!$M$14+Model!$M$15+0.000000001)),"",Field!E30)</f>
        <v>0.99776151285000292</v>
      </c>
      <c r="F49" s="2">
        <f ca="1">IF(OR($M$18=0,AND(Model!$M$16=1,Field!F$4&gt;=Model!$M$13-0.000000001,Field!F$4&lt;=Model!$M$13+Model!$M$15+0.000000001,Field!$A30&gt;=Model!$M$14-0.000000001,Field!$A30&lt;=Model!$M$14+Model!$M$15+0.000000001)),"",Field!F30)</f>
        <v>0.9961389039392502</v>
      </c>
      <c r="G49" s="2">
        <f ca="1">IF(OR($M$18=0,AND(Model!$M$16=1,Field!G$4&gt;=Model!$M$13-0.000000001,Field!G$4&lt;=Model!$M$13+Model!$M$15+0.000000001,Field!$A30&gt;=Model!$M$14-0.000000001,Field!$A30&lt;=Model!$M$14+Model!$M$15+0.000000001)),"",Field!G30)</f>
        <v>0.99366700804221852</v>
      </c>
      <c r="H49" s="2">
        <f ca="1">IF(OR($M$18=0,AND(Model!$M$16=1,Field!H$4&gt;=Model!$M$13-0.000000001,Field!H$4&lt;=Model!$M$13+Model!$M$15+0.000000001,Field!$A30&gt;=Model!$M$14-0.000000001,Field!$A30&lt;=Model!$M$14+Model!$M$15+0.000000001)),"",Field!H30)</f>
        <v>0.9898943631143432</v>
      </c>
      <c r="I49" s="2">
        <f ca="1">IF(OR($M$18=0,AND(Model!$M$16=1,Field!I$4&gt;=Model!$M$13-0.000000001,Field!I$4&lt;=Model!$M$13+Model!$M$15+0.000000001,Field!$A30&gt;=Model!$M$14-0.000000001,Field!$A30&lt;=Model!$M$14+Model!$M$15+0.000000001)),"",Field!I30)</f>
        <v>0.98412643576018288</v>
      </c>
      <c r="J49" s="2">
        <f ca="1">IF(OR($M$18=0,AND(Model!$M$16=1,Field!J$4&gt;=Model!$M$13-0.000000001,Field!J$4&lt;=Model!$M$13+Model!$M$15+0.000000001,Field!$A30&gt;=Model!$M$14-0.000000001,Field!$A30&lt;=Model!$M$14+Model!$M$15+0.000000001)),"",Field!J30)</f>
        <v>0.97529115942749678</v>
      </c>
      <c r="K49" s="2">
        <f ca="1">IF(OR($M$18=0,AND(Model!$M$16=1,Field!K$4&gt;=Model!$M$13-0.000000001,Field!K$4&lt;=Model!$M$13+Model!$M$15+0.000000001,Field!$A30&gt;=Model!$M$14-0.000000001,Field!$A30&lt;=Model!$M$14+Model!$M$15+0.000000001)),"",Field!K30)</f>
        <v>0.96172548456116569</v>
      </c>
      <c r="L49" s="2">
        <f ca="1">IF(OR($M$18=0,AND(Model!$M$16=1,Field!L$4&gt;=Model!$M$13-0.000000001,Field!L$4&lt;=Model!$M$13+Model!$M$15+0.000000001,Field!$A30&gt;=Model!$M$14-0.000000001,Field!$A30&lt;=Model!$M$14+Model!$M$15+0.000000001)),"",Field!L30)</f>
        <v>0.9408297487835996</v>
      </c>
      <c r="M49" s="2">
        <f ca="1">IF(OR($M$18=0,AND(Model!$M$16=1,Field!M$4&gt;=Model!$M$13-0.000000001,Field!M$4&lt;=Model!$M$13+Model!$M$15+0.000000001,Field!$A30&gt;=Model!$M$14-0.000000001,Field!$A30&lt;=Model!$M$14+Model!$M$15+0.000000001)),"",Field!M30)</f>
        <v>0.90848925935719149</v>
      </c>
      <c r="N49" s="2">
        <f ca="1">IF(OR($M$18=0,AND(Model!$M$16=1,Field!N$4&gt;=Model!$M$13-0.000000001,Field!N$4&lt;=Model!$M$13+Model!$M$15+0.000000001,Field!$A30&gt;=Model!$M$14-0.000000001,Field!$A30&lt;=Model!$M$14+Model!$M$15+0.000000001)),"",Field!N30)</f>
        <v>0.85804968924793901</v>
      </c>
      <c r="O49" s="2">
        <f ca="1">IF(OR($M$18=0,AND(Model!$M$16=1,Field!O$4&gt;=Model!$M$13-0.000000001,Field!O$4&lt;=Model!$M$13+Model!$M$15+0.000000001,Field!$A30&gt;=Model!$M$14-0.000000001,Field!$A30&lt;=Model!$M$14+Model!$M$15+0.000000001)),"",Field!O30)</f>
        <v>0.77831326088084685</v>
      </c>
      <c r="P49" s="2">
        <f ca="1">IF(OR($M$18=0,AND(Model!$M$16=1,Field!P$4&gt;=Model!$M$13-0.000000001,Field!P$4&lt;=Model!$M$13+Model!$M$15+0.000000001,Field!$A30&gt;=Model!$M$14-0.000000001,Field!$A30&lt;=Model!$M$14+Model!$M$15+0.000000001)),"",Field!P30)</f>
        <v>0.64893107821725893</v>
      </c>
      <c r="Q49" s="2">
        <f ca="1">IF(OR($M$18=0,AND(Model!$M$16=1,Field!Q$4&gt;=Model!$M$13-0.000000001,Field!Q$4&lt;=Model!$M$13+Model!$M$15+0.000000001,Field!$A30&gt;=Model!$M$14-0.000000001,Field!$A30&lt;=Model!$M$14+Model!$M$15+0.000000001)),"",Field!Q30)</f>
        <v>0.42717113956367891</v>
      </c>
      <c r="R49" s="2" t="str">
        <f>IF(OR($M$18=0,AND(Model!$M$16=1,Field!R$4&gt;=Model!$M$13-0.000000001,Field!R$4&lt;=Model!$M$13+Model!$M$15+0.000000001,Field!$A30&gt;=Model!$M$14-0.000000001,Field!$A30&lt;=Model!$M$14+Model!$M$15+0.000000001)),"",Field!R30)</f>
        <v/>
      </c>
      <c r="S49" s="2" t="str">
        <f>IF(OR($M$18=0,AND(Model!$M$16=1,Field!S$4&gt;=Model!$M$13-0.000000001,Field!S$4&lt;=Model!$M$13+Model!$M$15+0.000000001,Field!$A30&gt;=Model!$M$14-0.000000001,Field!$A30&lt;=Model!$M$14+Model!$M$15+0.000000001)),"",Field!S30)</f>
        <v/>
      </c>
      <c r="T49" s="2" t="str">
        <f>IF(OR($M$18=0,AND(Model!$M$16=1,Field!T$4&gt;=Model!$M$13-0.000000001,Field!T$4&lt;=Model!$M$13+Model!$M$15+0.000000001,Field!$A30&gt;=Model!$M$14-0.000000001,Field!$A30&lt;=Model!$M$14+Model!$M$15+0.000000001)),"",Field!T30)</f>
        <v/>
      </c>
      <c r="U49" s="2" t="str">
        <f>IF(OR($M$18=0,AND(Model!$M$16=1,Field!U$4&gt;=Model!$M$13-0.000000001,Field!U$4&lt;=Model!$M$13+Model!$M$15+0.000000001,Field!$A30&gt;=Model!$M$14-0.000000001,Field!$A30&lt;=Model!$M$14+Model!$M$15+0.000000001)),"",Field!U30)</f>
        <v/>
      </c>
      <c r="V49" s="2" t="str">
        <f>IF(OR($M$18=0,AND(Model!$M$16=1,Field!V$4&gt;=Model!$M$13-0.000000001,Field!V$4&lt;=Model!$M$13+Model!$M$15+0.000000001,Field!$A30&gt;=Model!$M$14-0.000000001,Field!$A30&lt;=Model!$M$14+Model!$M$15+0.000000001)),"",Field!V30)</f>
        <v/>
      </c>
      <c r="W49" s="2" t="str">
        <f>IF(OR($M$18=0,AND(Model!$M$16=1,Field!W$4&gt;=Model!$M$13-0.000000001,Field!W$4&lt;=Model!$M$13+Model!$M$15+0.000000001,Field!$A30&gt;=Model!$M$14-0.000000001,Field!$A30&lt;=Model!$M$14+Model!$M$15+0.000000001)),"",Field!W30)</f>
        <v/>
      </c>
      <c r="X49" s="2" t="str">
        <f>IF(OR($M$18=0,AND(Model!$M$16=1,Field!X$4&gt;=Model!$M$13-0.000000001,Field!X$4&lt;=Model!$M$13+Model!$M$15+0.000000001,Field!$A30&gt;=Model!$M$14-0.000000001,Field!$A30&lt;=Model!$M$14+Model!$M$15+0.000000001)),"",Field!X30)</f>
        <v/>
      </c>
      <c r="Y49" s="2" t="str">
        <f>IF(OR($M$18=0,AND(Model!$M$16=1,Field!Y$4&gt;=Model!$M$13-0.000000001,Field!Y$4&lt;=Model!$M$13+Model!$M$15+0.000000001,Field!$A30&gt;=Model!$M$14-0.000000001,Field!$A30&lt;=Model!$M$14+Model!$M$15+0.000000001)),"",Field!Y30)</f>
        <v/>
      </c>
      <c r="Z49" s="2" t="str">
        <f>IF(OR($M$18=0,AND(Model!$M$16=1,Field!Z$4&gt;=Model!$M$13-0.000000001,Field!Z$4&lt;=Model!$M$13+Model!$M$15+0.000000001,Field!$A30&gt;=Model!$M$14-0.000000001,Field!$A30&lt;=Model!$M$14+Model!$M$15+0.000000001)),"",Field!Z30)</f>
        <v/>
      </c>
      <c r="AA49" s="2" t="str">
        <f>IF(OR($M$18=0,AND(Model!$M$16=1,Field!AA$4&gt;=Model!$M$13-0.000000001,Field!AA$4&lt;=Model!$M$13+Model!$M$15+0.000000001,Field!$A30&gt;=Model!$M$14-0.000000001,Field!$A30&lt;=Model!$M$14+Model!$M$15+0.000000001)),"",Field!AA30)</f>
        <v/>
      </c>
      <c r="AB49" s="2" t="str">
        <f>IF(OR($M$18=0,AND(Model!$M$16=1,Field!AB$4&gt;=Model!$M$13-0.000000001,Field!AB$4&lt;=Model!$M$13+Model!$M$15+0.000000001,Field!$A30&gt;=Model!$M$14-0.000000001,Field!$A30&lt;=Model!$M$14+Model!$M$15+0.000000001)),"",Field!AB30)</f>
        <v/>
      </c>
      <c r="AC49" s="2">
        <f ca="1">IF(OR($M$18=0,AND(Model!$M$16=1,Field!AC$4&gt;=Model!$M$13-0.000000001,Field!AC$4&lt;=Model!$M$13+Model!$M$15+0.000000001,Field!$A30&gt;=Model!$M$14-0.000000001,Field!$A30&lt;=Model!$M$14+Model!$M$15+0.000000001)),"",Field!AC30)</f>
        <v>6.4889866231652743E-2</v>
      </c>
      <c r="AD49" s="2">
        <f ca="1">IF(OR($M$18=0,AND(Model!$M$16=1,Field!AD$4&gt;=Model!$M$13-0.000000001,Field!AD$4&lt;=Model!$M$13+Model!$M$15+0.000000001,Field!$A30&gt;=Model!$M$14-0.000000001,Field!$A30&lt;=Model!$M$14+Model!$M$15+0.000000001)),"",Field!AD30)</f>
        <v>0.10415998498684151</v>
      </c>
      <c r="AE49" s="2">
        <f ca="1">IF(OR($M$18=0,AND(Model!$M$16=1,Field!AE$4&gt;=Model!$M$13-0.000000001,Field!AE$4&lt;=Model!$M$13+Model!$M$15+0.000000001,Field!$A30&gt;=Model!$M$14-0.000000001,Field!$A30&lt;=Model!$M$14+Model!$M$15+0.000000001)),"",Field!AE30)</f>
        <v>0.13205889226673387</v>
      </c>
      <c r="AF49" s="2">
        <f ca="1">IF(OR($M$18=0,AND(Model!$M$16=1,Field!AF$4&gt;=Model!$M$13-0.000000001,Field!AF$4&lt;=Model!$M$13+Model!$M$15+0.000000001,Field!$A30&gt;=Model!$M$14-0.000000001,Field!$A30&lt;=Model!$M$14+Model!$M$15+0.000000001)),"",Field!AF30)</f>
        <v>0.15399032222205936</v>
      </c>
      <c r="AG49" s="2">
        <f ca="1">IF(OR($M$18=0,AND(Model!$M$16=1,Field!AG$4&gt;=Model!$M$13-0.000000001,Field!AG$4&lt;=Model!$M$13+Model!$M$15+0.000000001,Field!$A30&gt;=Model!$M$14-0.000000001,Field!$A30&lt;=Model!$M$14+Model!$M$15+0.000000001)),"",Field!AG30)</f>
        <v>0.17231965817988384</v>
      </c>
      <c r="AH49" s="2">
        <f ca="1">IF(OR($M$18=0,AND(Model!$M$16=1,Field!AH$4&gt;=Model!$M$13-0.000000001,Field!AH$4&lt;=Model!$M$13+Model!$M$15+0.000000001,Field!$A30&gt;=Model!$M$14-0.000000001,Field!$A30&lt;=Model!$M$14+Model!$M$15+0.000000001)),"",Field!AH30)</f>
        <v>0.18823898243152001</v>
      </c>
      <c r="AI49" s="2">
        <f ca="1">IF(OR($M$18=0,AND(Model!$M$16=1,Field!AI$4&gt;=Model!$M$13-0.000000001,Field!AI$4&lt;=Model!$M$13+Model!$M$15+0.000000001,Field!$A30&gt;=Model!$M$14-0.000000001,Field!$A30&lt;=Model!$M$14+Model!$M$15+0.000000001)),"",Field!AI30)</f>
        <v>0.20242371070876358</v>
      </c>
      <c r="AJ49" s="2">
        <f ca="1">IF(OR($M$18=0,AND(Model!$M$16=1,Field!AJ$4&gt;=Model!$M$13-0.000000001,Field!AJ$4&lt;=Model!$M$13+Model!$M$15+0.000000001,Field!$A30&gt;=Model!$M$14-0.000000001,Field!$A30&lt;=Model!$M$14+Model!$M$15+0.000000001)),"",Field!AJ30)</f>
        <v>0.21529115407395844</v>
      </c>
      <c r="AK49" s="2">
        <f ca="1">IF(OR($M$18=0,AND(Model!$M$16=1,Field!AK$4&gt;=Model!$M$13-0.000000001,Field!AK$4&lt;=Model!$M$13+Model!$M$15+0.000000001,Field!$A30&gt;=Model!$M$14-0.000000001,Field!$A30&lt;=Model!$M$14+Model!$M$15+0.000000001)),"",Field!AK30)</f>
        <v>0.22711545454241786</v>
      </c>
      <c r="AL49" s="2">
        <f ca="1">IF(OR($M$18=0,AND(Model!$M$16=1,Field!AL$4&gt;=Model!$M$13-0.000000001,Field!AL$4&lt;=Model!$M$13+Model!$M$15+0.000000001,Field!$A30&gt;=Model!$M$14-0.000000001,Field!$A30&lt;=Model!$M$14+Model!$M$15+0.000000001)),"",Field!AL30)</f>
        <v>0.23808488689409846</v>
      </c>
      <c r="AM49" s="2">
        <f ca="1">IF(OR($M$18=0,AND(Model!$M$16=1,Field!AM$4&gt;=Model!$M$13-0.000000001,Field!AM$4&lt;=Model!$M$13+Model!$M$15+0.000000001,Field!$A30&gt;=Model!$M$14-0.000000001,Field!$A30&lt;=Model!$M$14+Model!$M$15+0.000000001)),"",Field!AM30)</f>
        <v>0.24833330043284232</v>
      </c>
      <c r="AN49" s="2">
        <f ca="1">IF(OR($M$18=0,AND(Model!$M$16=1,Field!AN$4&gt;=Model!$M$13-0.000000001,Field!AN$4&lt;=Model!$M$13+Model!$M$15+0.000000001,Field!$A30&gt;=Model!$M$14-0.000000001,Field!$A30&lt;=Model!$M$14+Model!$M$15+0.000000001)),"",Field!AN30)</f>
        <v>0.25795867751832835</v>
      </c>
      <c r="AO49" s="2">
        <f ca="1">IF(OR($M$18=0,AND(Model!$M$16=1,Field!AO$4&gt;=Model!$M$13-0.000000001,Field!AO$4&lt;=Model!$M$13+Model!$M$15+0.000000001,Field!$A30&gt;=Model!$M$14-0.000000001,Field!$A30&lt;=Model!$M$14+Model!$M$15+0.000000001)),"",Field!AO30)</f>
        <v>0.26703468057834279</v>
      </c>
      <c r="AP49" s="2">
        <f ca="1">IF(OR($M$18=0,AND(Model!$M$16=1,Field!AP$4&gt;=Model!$M$13-0.000000001,Field!AP$4&lt;=Model!$M$13+Model!$M$15+0.000000001,Field!$A30&gt;=Model!$M$14-0.000000001,Field!$A30&lt;=Model!$M$14+Model!$M$15+0.000000001)),"",Field!AP30)</f>
        <v>0.27561810983568363</v>
      </c>
      <c r="AQ49" s="2">
        <f ca="1">IF(OR($M$18=0,AND(Model!$M$16=1,Field!AQ$4&gt;=Model!$M$13-0.000000001,Field!AQ$4&lt;=Model!$M$13+Model!$M$15+0.000000001,Field!$A30&gt;=Model!$M$14-0.000000001,Field!$A30&lt;=Model!$M$14+Model!$M$15+0.000000001)),"",Field!AQ30)</f>
        <v>0.28375384896865391</v>
      </c>
      <c r="AR49" s="2">
        <f ca="1">IF(OR($M$18=0,AND(Model!$M$16=1,Field!AR$4&gt;=Model!$M$13-0.000000001,Field!AR$4&lt;=Model!$M$13+Model!$M$15+0.000000001,Field!$A30&gt;=Model!$M$14-0.000000001,Field!$A30&lt;=Model!$M$14+Model!$M$15+0.000000001)),"",Field!AR30)</f>
        <v>0.29147820647602751</v>
      </c>
      <c r="AS49" s="2">
        <f ca="1">IF(OR($M$18=0,AND(Model!$M$16=1,Field!AS$4&gt;=Model!$M$13-0.000000001,Field!AS$4&lt;=Model!$M$13+Model!$M$15+0.000000001,Field!$A30&gt;=Model!$M$14-0.000000001,Field!$A30&lt;=Model!$M$14+Model!$M$15+0.000000001)),"",Field!AS30)</f>
        <v>0.29882120071094215</v>
      </c>
      <c r="AT49" s="2">
        <f ca="1">IF(OR($M$18=0,AND(Model!$M$16=1,Field!AT$4&gt;=Model!$M$13-0.000000001,Field!AT$4&lt;=Model!$M$13+Model!$M$15+0.000000001,Field!$A30&gt;=Model!$M$14-0.000000001,Field!$A30&lt;=Model!$M$14+Model!$M$15+0.000000001)),"",Field!AT30)</f>
        <v>0.30580813005006252</v>
      </c>
      <c r="AU49" s="2">
        <f ca="1">IF(OR($M$18=0,AND(Model!$M$16=1,Field!AU$4&gt;=Model!$M$13-0.000000001,Field!AU$4&lt;=Model!$M$13+Model!$M$15+0.000000001,Field!$A30&gt;=Model!$M$14-0.000000001,Field!$A30&lt;=Model!$M$14+Model!$M$15+0.000000001)),"",Field!AU30)</f>
        <v>0.31246064406080426</v>
      </c>
      <c r="AV49" s="2">
        <f ca="1">IF(OR($M$18=0,AND(Model!$M$16=1,Field!AV$4&gt;=Model!$M$13-0.000000001,Field!AV$4&lt;=Model!$M$13+Model!$M$15+0.000000001,Field!$A30&gt;=Model!$M$14-0.000000001,Field!$A30&lt;=Model!$M$14+Model!$M$15+0.000000001)),"",Field!AV30)</f>
        <v>0.3187974504541945</v>
      </c>
      <c r="AW49" s="2">
        <f ca="1">IF(OR($M$18=0,AND(Model!$M$16=1,Field!AW$4&gt;=Model!$M$13-0.000000001,Field!AW$4&lt;=Model!$M$13+Model!$M$15+0.000000001,Field!$A30&gt;=Model!$M$14-0.000000001,Field!$A30&lt;=Model!$M$14+Model!$M$15+0.000000001)),"",Field!AW30)</f>
        <v>0.32483473613879682</v>
      </c>
      <c r="AX49" s="2">
        <f ca="1">IF(OR($M$18=0,AND(Model!$M$16=1,Field!AX$4&gt;=Model!$M$13-0.000000001,Field!AX$4&lt;=Model!$M$13+Model!$M$15+0.000000001,Field!$A30&gt;=Model!$M$14-0.000000001,Field!$A30&lt;=Model!$M$14+Model!$M$15+0.000000001)),"",Field!AX30)</f>
        <v>0.33058633663675713</v>
      </c>
      <c r="AY49" s="2">
        <f ca="1">IF(OR($M$18=0,AND(Model!$M$16=1,Field!AY$4&gt;=Model!$M$13-0.000000001,Field!AY$4&lt;=Model!$M$13+Model!$M$15+0.000000001,Field!$A30&gt;=Model!$M$14-0.000000001,Field!$A30&lt;=Model!$M$14+Model!$M$15+0.000000001)),"",Field!AY30)</f>
        <v>0.33606364775839442</v>
      </c>
      <c r="AZ49" s="2">
        <f ca="1">IF(OR($M$18=0,AND(Model!$M$16=1,Field!AZ$4&gt;=Model!$M$13-0.000000001,Field!AZ$4&lt;=Model!$M$13+Model!$M$15+0.000000001,Field!$A30&gt;=Model!$M$14-0.000000001,Field!$A30&lt;=Model!$M$14+Model!$M$15+0.000000001)),"",Field!AZ30)</f>
        <v>0.34127522900800333</v>
      </c>
      <c r="BA49" s="2">
        <f ca="1">IF(OR($M$18=0,AND(Model!$M$16=1,Field!BA$4&gt;=Model!$M$13-0.000000001,Field!BA$4&lt;=Model!$M$13+Model!$M$15+0.000000001,Field!$A30&gt;=Model!$M$14-0.000000001,Field!$A30&lt;=Model!$M$14+Model!$M$15+0.000000001)),"",Field!BA30)</f>
        <v>0.3462259910929289</v>
      </c>
      <c r="BB49" s="2">
        <f ca="1">IF(OR($M$18=0,AND(Model!$M$16=1,Field!BB$4&gt;=Model!$M$13-0.000000001,Field!BB$4&lt;=Model!$M$13+Model!$M$15+0.000000001,Field!$A30&gt;=Model!$M$14-0.000000001,Field!$A30&lt;=Model!$M$14+Model!$M$15+0.000000001)),"",Field!BB30)</f>
        <v>0.35091577878224356</v>
      </c>
      <c r="BC49" s="2">
        <f ca="1">IF(OR($M$18=0,AND(Model!$M$16=1,Field!BC$4&gt;=Model!$M$13-0.000000001,Field!BC$4&lt;=Model!$M$13+Model!$M$15+0.000000001,Field!$A30&gt;=Model!$M$14-0.000000001,Field!$A30&lt;=Model!$M$14+Model!$M$15+0.000000001)),"",Field!BC30)</f>
        <v>0.35533703876532352</v>
      </c>
      <c r="BD49" s="2">
        <f ca="1">IF(OR($M$18=0,AND(Model!$M$16=1,Field!BD$4&gt;=Model!$M$13-0.000000001,Field!BD$4&lt;=Model!$M$13+Model!$M$15+0.000000001,Field!$A30&gt;=Model!$M$14-0.000000001,Field!$A30&lt;=Model!$M$14+Model!$M$15+0.000000001)),"",Field!BD30)</f>
        <v>0.35947107514738152</v>
      </c>
      <c r="BE49" s="2">
        <f ca="1">IF(OR($M$18=0,AND(Model!$M$16=1,Field!BE$4&gt;=Model!$M$13-0.000000001,Field!BE$4&lt;=Model!$M$13+Model!$M$15+0.000000001,Field!$A30&gt;=Model!$M$14-0.000000001,Field!$A30&lt;=Model!$M$14+Model!$M$15+0.000000001)),"",Field!BE30)</f>
        <v>0.36328210417194462</v>
      </c>
      <c r="BF49" s="2">
        <f ca="1">IF(OR($M$18=0,AND(Model!$M$16=1,Field!BF$4&gt;=Model!$M$13-0.000000001,Field!BF$4&lt;=Model!$M$13+Model!$M$15+0.000000001,Field!$A30&gt;=Model!$M$14-0.000000001,Field!$A30&lt;=Model!$M$14+Model!$M$15+0.000000001)),"",Field!BF30)</f>
        <v>0.36670786437968983</v>
      </c>
      <c r="BG49" s="2">
        <f ca="1">IF(OR($M$18=0,AND(Model!$M$16=1,Field!BG$4&gt;=Model!$M$13-0.000000001,Field!BG$4&lt;=Model!$M$13+Model!$M$15+0.000000001,Field!$A30&gt;=Model!$M$14-0.000000001,Field!$A30&lt;=Model!$M$14+Model!$M$15+0.000000001)),"",Field!BG30)</f>
        <v>0.36964482418589667</v>
      </c>
      <c r="BH49" s="2">
        <f ca="1">IF(OR($M$18=0,AND(Model!$M$16=1,Field!BH$4&gt;=Model!$M$13-0.000000001,Field!BH$4&lt;=Model!$M$13+Model!$M$15+0.000000001,Field!$A30&gt;=Model!$M$14-0.000000001,Field!$A30&lt;=Model!$M$14+Model!$M$15+0.000000001)),"",Field!BH30)</f>
        <v>0.37192490739652684</v>
      </c>
      <c r="BI49" s="2">
        <f ca="1">IF(OR($M$18=0,AND(Model!$M$16=1,Field!BI$4&gt;=Model!$M$13-0.000000001,Field!BI$4&lt;=Model!$M$13+Model!$M$15+0.000000001,Field!$A30&gt;=Model!$M$14-0.000000001,Field!$A30&lt;=Model!$M$14+Model!$M$15+0.000000001)),"",Field!BI30)</f>
        <v>0.37327889532027797</v>
      </c>
      <c r="BJ49" s="7">
        <f ca="1">IF(OR($M$18=0,AND(Model!$M$16=1,Field!BJ$4&gt;=Model!$M$13-0.000000001,Field!BJ$4&lt;=Model!$M$13+Model!$M$15+0.000000001,Field!$A30&gt;=Model!$M$14-0.000000001,Field!$A30&lt;=Model!$M$14+Model!$M$15+0.000000001)),"",Field!BJ30)</f>
        <v>0.37327889532027797</v>
      </c>
      <c r="BK49" s="1"/>
    </row>
    <row r="50" spans="1:63" ht="12" customHeight="1">
      <c r="A50" s="1"/>
      <c r="B50" s="6">
        <f>IF(OR($M$18=0,AND(Model!$M$16=1,Field!B$4&gt;=Model!$M$13-0.000000001,Field!B$4&lt;=Model!$M$13+Model!$M$15+0.000000001,Field!$A31&gt;=Model!$M$14-0.000000001,Field!$A31&lt;=Model!$M$14+Model!$M$15+0.000000001)),"",Field!B31)</f>
        <v>1</v>
      </c>
      <c r="C50" s="2">
        <f ca="1">IF(OR($M$18=0,AND(Model!$M$16=1,Field!C$4&gt;=Model!$M$13-0.000000001,Field!C$4&lt;=Model!$M$13+Model!$M$15+0.000000001,Field!$A31&gt;=Model!$M$14-0.000000001,Field!$A31&lt;=Model!$M$14+Model!$M$15+0.000000001)),"",Field!C31)</f>
        <v>0.99957001283543034</v>
      </c>
      <c r="D50" s="2">
        <f ca="1">IF(OR($M$18=0,AND(Model!$M$16=1,Field!D$4&gt;=Model!$M$13-0.000000001,Field!D$4&lt;=Model!$M$13+Model!$M$15+0.000000001,Field!$A31&gt;=Model!$M$14-0.000000001,Field!$A31&lt;=Model!$M$14+Model!$M$15+0.000000001)),"",Field!D31)</f>
        <v>0.99892224784714512</v>
      </c>
      <c r="E50" s="2">
        <f ca="1">IF(OR($M$18=0,AND(Model!$M$16=1,Field!E$4&gt;=Model!$M$13-0.000000001,Field!E$4&lt;=Model!$M$13+Model!$M$15+0.000000001,Field!$A31&gt;=Model!$M$14-0.000000001,Field!$A31&lt;=Model!$M$14+Model!$M$15+0.000000001)),"",Field!E31)</f>
        <v>0.99794359265148502</v>
      </c>
      <c r="F50" s="2">
        <f ca="1">IF(OR($M$18=0,AND(Model!$M$16=1,Field!F$4&gt;=Model!$M$13-0.000000001,Field!F$4&lt;=Model!$M$13+Model!$M$15+0.000000001,Field!$A31&gt;=Model!$M$14-0.000000001,Field!$A31&lt;=Model!$M$14+Model!$M$15+0.000000001)),"",Field!F31)</f>
        <v>0.99646214125663668</v>
      </c>
      <c r="G50" s="2">
        <f ca="1">IF(OR($M$18=0,AND(Model!$M$16=1,Field!G$4&gt;=Model!$M$13-0.000000001,Field!G$4&lt;=Model!$M$13+Model!$M$15+0.000000001,Field!$A31&gt;=Model!$M$14-0.000000001,Field!$A31&lt;=Model!$M$14+Model!$M$15+0.000000001)),"",Field!G31)</f>
        <v>0.99421653705047286</v>
      </c>
      <c r="H50" s="2">
        <f ca="1">IF(OR($M$18=0,AND(Model!$M$16=1,Field!H$4&gt;=Model!$M$13-0.000000001,Field!H$4&lt;=Model!$M$13+Model!$M$15+0.000000001,Field!$A31&gt;=Model!$M$14-0.000000001,Field!$A31&lt;=Model!$M$14+Model!$M$15+0.000000001)),"",Field!H31)</f>
        <v>0.99080922837404339</v>
      </c>
      <c r="I50" s="2">
        <f ca="1">IF(OR($M$18=0,AND(Model!$M$16=1,Field!I$4&gt;=Model!$M$13-0.000000001,Field!I$4&lt;=Model!$M$13+Model!$M$15+0.000000001,Field!$A31&gt;=Model!$M$14-0.000000001,Field!$A31&lt;=Model!$M$14+Model!$M$15+0.000000001)),"",Field!I31)</f>
        <v>0.98563507394772143</v>
      </c>
      <c r="J50" s="2">
        <f ca="1">IF(OR($M$18=0,AND(Model!$M$16=1,Field!J$4&gt;=Model!$M$13-0.000000001,Field!J$4&lt;=Model!$M$13+Model!$M$15+0.000000001,Field!$A31&gt;=Model!$M$14-0.000000001,Field!$A31&lt;=Model!$M$14+Model!$M$15+0.000000001)),"",Field!J31)</f>
        <v>0.97777204337128432</v>
      </c>
      <c r="K50" s="2">
        <f ca="1">IF(OR($M$18=0,AND(Model!$M$16=1,Field!K$4&gt;=Model!$M$13-0.000000001,Field!K$4&lt;=Model!$M$13+Model!$M$15+0.000000001,Field!$A31&gt;=Model!$M$14-0.000000001,Field!$A31&lt;=Model!$M$14+Model!$M$15+0.000000001)),"",Field!K31)</f>
        <v>0.9658133872055843</v>
      </c>
      <c r="L50" s="2">
        <f ca="1">IF(OR($M$18=0,AND(Model!$M$16=1,Field!L$4&gt;=Model!$M$13-0.000000001,Field!L$4&lt;=Model!$M$13+Model!$M$15+0.000000001,Field!$A31&gt;=Model!$M$14-0.000000001,Field!$A31&lt;=Model!$M$14+Model!$M$15+0.000000001)),"",Field!L31)</f>
        <v>0.94760915265416124</v>
      </c>
      <c r="M50" s="2">
        <f ca="1">IF(OR($M$18=0,AND(Model!$M$16=1,Field!M$4&gt;=Model!$M$13-0.000000001,Field!M$4&lt;=Model!$M$13+Model!$M$15+0.000000001,Field!$A31&gt;=Model!$M$14-0.000000001,Field!$A31&lt;=Model!$M$14+Model!$M$15+0.000000001)),"",Field!M31)</f>
        <v>0.91986796947349092</v>
      </c>
      <c r="N50" s="2">
        <f ca="1">IF(OR($M$18=0,AND(Model!$M$16=1,Field!N$4&gt;=Model!$M$13-0.000000001,Field!N$4&lt;=Model!$M$13+Model!$M$15+0.000000001,Field!$A31&gt;=Model!$M$14-0.000000001,Field!$A31&lt;=Model!$M$14+Model!$M$15+0.000000001)),"",Field!N31)</f>
        <v>0.87755150366061163</v>
      </c>
      <c r="O50" s="2">
        <f ca="1">IF(OR($M$18=0,AND(Model!$M$16=1,Field!O$4&gt;=Model!$M$13-0.000000001,Field!O$4&lt;=Model!$M$13+Model!$M$15+0.000000001,Field!$A31&gt;=Model!$M$14-0.000000001,Field!$A31&lt;=Model!$M$14+Model!$M$15+0.000000001)),"",Field!O31)</f>
        <v>0.81301396910159918</v>
      </c>
      <c r="P50" s="2">
        <f ca="1">IF(OR($M$18=0,AND(Model!$M$16=1,Field!P$4&gt;=Model!$M$13-0.000000001,Field!P$4&lt;=Model!$M$13+Model!$M$15+0.000000001,Field!$A31&gt;=Model!$M$14-0.000000001,Field!$A31&lt;=Model!$M$14+Model!$M$15+0.000000001)),"",Field!P31)</f>
        <v>0.71515026183977448</v>
      </c>
      <c r="Q50" s="2">
        <f ca="1">IF(OR($M$18=0,AND(Model!$M$16=1,Field!Q$4&gt;=Model!$M$13-0.000000001,Field!Q$4&lt;=Model!$M$13+Model!$M$15+0.000000001,Field!$A31&gt;=Model!$M$14-0.000000001,Field!$A31&lt;=Model!$M$14+Model!$M$15+0.000000001)),"",Field!Q31)</f>
        <v>0.57087487241028656</v>
      </c>
      <c r="R50" s="2">
        <f ca="1">IF(OR($M$18=0,AND(Model!$M$16=1,Field!R$4&gt;=Model!$M$13-0.000000001,Field!R$4&lt;=Model!$M$13+Model!$M$15+0.000000001,Field!$A31&gt;=Model!$M$14-0.000000001,Field!$A31&lt;=Model!$M$14+Model!$M$15+0.000000001)),"",Field!R31)</f>
        <v>0.38331866123894881</v>
      </c>
      <c r="S50" s="2">
        <f ca="1">IF(OR($M$18=0,AND(Model!$M$16=1,Field!S$4&gt;=Model!$M$13-0.000000001,Field!S$4&lt;=Model!$M$13+Model!$M$15+0.000000001,Field!$A31&gt;=Model!$M$14-0.000000001,Field!$A31&lt;=Model!$M$14+Model!$M$15+0.000000001)),"",Field!S31)</f>
        <v>0.29020986650995778</v>
      </c>
      <c r="T50" s="2">
        <f ca="1">IF(OR($M$18=0,AND(Model!$M$16=1,Field!T$4&gt;=Model!$M$13-0.000000001,Field!T$4&lt;=Model!$M$13+Model!$M$15+0.000000001,Field!$A31&gt;=Model!$M$14-0.000000001,Field!$A31&lt;=Model!$M$14+Model!$M$15+0.000000001)),"",Field!T31)</f>
        <v>0.23780172377329661</v>
      </c>
      <c r="U50" s="2">
        <f ca="1">IF(OR($M$18=0,AND(Model!$M$16=1,Field!U$4&gt;=Model!$M$13-0.000000001,Field!U$4&lt;=Model!$M$13+Model!$M$15+0.000000001,Field!$A31&gt;=Model!$M$14-0.000000001,Field!$A31&lt;=Model!$M$14+Model!$M$15+0.000000001)),"",Field!U31)</f>
        <v>0.20487547704148812</v>
      </c>
      <c r="V50" s="2">
        <f ca="1">IF(OR($M$18=0,AND(Model!$M$16=1,Field!V$4&gt;=Model!$M$13-0.000000001,Field!V$4&lt;=Model!$M$13+Model!$M$15+0.000000001,Field!$A31&gt;=Model!$M$14-0.000000001,Field!$A31&lt;=Model!$M$14+Model!$M$15+0.000000001)),"",Field!V31)</f>
        <v>0.1823045768934031</v>
      </c>
      <c r="W50" s="2">
        <f ca="1">IF(OR($M$18=0,AND(Model!$M$16=1,Field!W$4&gt;=Model!$M$13-0.000000001,Field!W$4&lt;=Model!$M$13+Model!$M$15+0.000000001,Field!$A31&gt;=Model!$M$14-0.000000001,Field!$A31&lt;=Model!$M$14+Model!$M$15+0.000000001)),"",Field!W31)</f>
        <v>0.16580893418844594</v>
      </c>
      <c r="X50" s="2">
        <f ca="1">IF(OR($M$18=0,AND(Model!$M$16=1,Field!X$4&gt;=Model!$M$13-0.000000001,Field!X$4&lt;=Model!$M$13+Model!$M$15+0.000000001,Field!$A31&gt;=Model!$M$14-0.000000001,Field!$A31&lt;=Model!$M$14+Model!$M$15+0.000000001)),"",Field!X31)</f>
        <v>0.15323584787146544</v>
      </c>
      <c r="Y50" s="2">
        <f ca="1">IF(OR($M$18=0,AND(Model!$M$16=1,Field!Y$4&gt;=Model!$M$13-0.000000001,Field!Y$4&lt;=Model!$M$13+Model!$M$15+0.000000001,Field!$A31&gt;=Model!$M$14-0.000000001,Field!$A31&lt;=Model!$M$14+Model!$M$15+0.000000001)),"",Field!Y31)</f>
        <v>0.14350546655804247</v>
      </c>
      <c r="Z50" s="2">
        <f ca="1">IF(OR($M$18=0,AND(Model!$M$16=1,Field!Z$4&gt;=Model!$M$13-0.000000001,Field!Z$4&lt;=Model!$M$13+Model!$M$15+0.000000001,Field!$A31&gt;=Model!$M$14-0.000000001,Field!$A31&lt;=Model!$M$14+Model!$M$15+0.000000001)),"",Field!Z31)</f>
        <v>0.1362820748094743</v>
      </c>
      <c r="AA50" s="2">
        <f ca="1">IF(OR($M$18=0,AND(Model!$M$16=1,Field!AA$4&gt;=Model!$M$13-0.000000001,Field!AA$4&lt;=Model!$M$13+Model!$M$15+0.000000001,Field!$A31&gt;=Model!$M$14-0.000000001,Field!$A31&lt;=Model!$M$14+Model!$M$15+0.000000001)),"",Field!AA31)</f>
        <v>0.13223031403018312</v>
      </c>
      <c r="AB50" s="2">
        <f ca="1">IF(OR($M$18=0,AND(Model!$M$16=1,Field!AB$4&gt;=Model!$M$13-0.000000001,Field!AB$4&lt;=Model!$M$13+Model!$M$15+0.000000001,Field!$A31&gt;=Model!$M$14-0.000000001,Field!$A31&lt;=Model!$M$14+Model!$M$15+0.000000001)),"",Field!AB31)</f>
        <v>0.13457300569175523</v>
      </c>
      <c r="AC50" s="2">
        <f ca="1">IF(OR($M$18=0,AND(Model!$M$16=1,Field!AC$4&gt;=Model!$M$13-0.000000001,Field!AC$4&lt;=Model!$M$13+Model!$M$15+0.000000001,Field!$A31&gt;=Model!$M$14-0.000000001,Field!$A31&lt;=Model!$M$14+Model!$M$15+0.000000001)),"",Field!AC31)</f>
        <v>0.15539269455331389</v>
      </c>
      <c r="AD50" s="2">
        <f ca="1">IF(OR($M$18=0,AND(Model!$M$16=1,Field!AD$4&gt;=Model!$M$13-0.000000001,Field!AD$4&lt;=Model!$M$13+Model!$M$15+0.000000001,Field!$A31&gt;=Model!$M$14-0.000000001,Field!$A31&lt;=Model!$M$14+Model!$M$15+0.000000001)),"",Field!AD31)</f>
        <v>0.17697375860044534</v>
      </c>
      <c r="AE50" s="2">
        <f ca="1">IF(OR($M$18=0,AND(Model!$M$16=1,Field!AE$4&gt;=Model!$M$13-0.000000001,Field!AE$4&lt;=Model!$M$13+Model!$M$15+0.000000001,Field!$A31&gt;=Model!$M$14-0.000000001,Field!$A31&lt;=Model!$M$14+Model!$M$15+0.000000001)),"",Field!AE31)</f>
        <v>0.19597360372563102</v>
      </c>
      <c r="AF50" s="2">
        <f ca="1">IF(OR($M$18=0,AND(Model!$M$16=1,Field!AF$4&gt;=Model!$M$13-0.000000001,Field!AF$4&lt;=Model!$M$13+Model!$M$15+0.000000001,Field!$A31&gt;=Model!$M$14-0.000000001,Field!$A31&lt;=Model!$M$14+Model!$M$15+0.000000001)),"",Field!AF31)</f>
        <v>0.21231919838521962</v>
      </c>
      <c r="AG50" s="2">
        <f ca="1">IF(OR($M$18=0,AND(Model!$M$16=1,Field!AG$4&gt;=Model!$M$13-0.000000001,Field!AG$4&lt;=Model!$M$13+Model!$M$15+0.000000001,Field!$A31&gt;=Model!$M$14-0.000000001,Field!$A31&lt;=Model!$M$14+Model!$M$15+0.000000001)),"",Field!AG31)</f>
        <v>0.22651660378192817</v>
      </c>
      <c r="AH50" s="2">
        <f ca="1">IF(OR($M$18=0,AND(Model!$M$16=1,Field!AH$4&gt;=Model!$M$13-0.000000001,Field!AH$4&lt;=Model!$M$13+Model!$M$15+0.000000001,Field!$A31&gt;=Model!$M$14-0.000000001,Field!$A31&lt;=Model!$M$14+Model!$M$15+0.000000001)),"",Field!AH31)</f>
        <v>0.23905374873868157</v>
      </c>
      <c r="AI50" s="2">
        <f ca="1">IF(OR($M$18=0,AND(Model!$M$16=1,Field!AI$4&gt;=Model!$M$13-0.000000001,Field!AI$4&lt;=Model!$M$13+Model!$M$15+0.000000001,Field!$A31&gt;=Model!$M$14-0.000000001,Field!$A31&lt;=Model!$M$14+Model!$M$15+0.000000001)),"",Field!AI31)</f>
        <v>0.25030467954060182</v>
      </c>
      <c r="AJ50" s="2">
        <f ca="1">IF(OR($M$18=0,AND(Model!$M$16=1,Field!AJ$4&gt;=Model!$M$13-0.000000001,Field!AJ$4&lt;=Model!$M$13+Model!$M$15+0.000000001,Field!$A31&gt;=Model!$M$14-0.000000001,Field!$A31&lt;=Model!$M$14+Model!$M$15+0.000000001)),"",Field!AJ31)</f>
        <v>0.26054131902680128</v>
      </c>
      <c r="AK50" s="2">
        <f ca="1">IF(OR($M$18=0,AND(Model!$M$16=1,Field!AK$4&gt;=Model!$M$13-0.000000001,Field!AK$4&lt;=Model!$M$13+Model!$M$15+0.000000001,Field!$A31&gt;=Model!$M$14-0.000000001,Field!$A31&lt;=Model!$M$14+Model!$M$15+0.000000001)),"",Field!AK31)</f>
        <v>0.26995987555881806</v>
      </c>
      <c r="AL50" s="2">
        <f ca="1">IF(OR($M$18=0,AND(Model!$M$16=1,Field!AL$4&gt;=Model!$M$13-0.000000001,Field!AL$4&lt;=Model!$M$13+Model!$M$15+0.000000001,Field!$A31&gt;=Model!$M$14-0.000000001,Field!$A31&lt;=Model!$M$14+Model!$M$15+0.000000001)),"",Field!AL31)</f>
        <v>0.27870297319729692</v>
      </c>
      <c r="AM50" s="2">
        <f ca="1">IF(OR($M$18=0,AND(Model!$M$16=1,Field!AM$4&gt;=Model!$M$13-0.000000001,Field!AM$4&lt;=Model!$M$13+Model!$M$15+0.000000001,Field!$A31&gt;=Model!$M$14-0.000000001,Field!$A31&lt;=Model!$M$14+Model!$M$15+0.000000001)),"",Field!AM31)</f>
        <v>0.28687559973515708</v>
      </c>
      <c r="AN50" s="2">
        <f ca="1">IF(OR($M$18=0,AND(Model!$M$16=1,Field!AN$4&gt;=Model!$M$13-0.000000001,Field!AN$4&lt;=Model!$M$13+Model!$M$15+0.000000001,Field!$A31&gt;=Model!$M$14-0.000000001,Field!$A31&lt;=Model!$M$14+Model!$M$15+0.000000001)),"",Field!AN31)</f>
        <v>0.2945561861498362</v>
      </c>
      <c r="AO50" s="2">
        <f ca="1">IF(OR($M$18=0,AND(Model!$M$16=1,Field!AO$4&gt;=Model!$M$13-0.000000001,Field!AO$4&lt;=Model!$M$13+Model!$M$15+0.000000001,Field!$A31&gt;=Model!$M$14-0.000000001,Field!$A31&lt;=Model!$M$14+Model!$M$15+0.000000001)),"",Field!AO31)</f>
        <v>0.30180427285198119</v>
      </c>
      <c r="AP50" s="2">
        <f ca="1">IF(OR($M$18=0,AND(Model!$M$16=1,Field!AP$4&gt;=Model!$M$13-0.000000001,Field!AP$4&lt;=Model!$M$13+Model!$M$15+0.000000001,Field!$A31&gt;=Model!$M$14-0.000000001,Field!$A31&lt;=Model!$M$14+Model!$M$15+0.000000001)),"",Field!AP31)</f>
        <v>0.30866584508062939</v>
      </c>
      <c r="AQ50" s="2">
        <f ca="1">IF(OR($M$18=0,AND(Model!$M$16=1,Field!AQ$4&gt;=Model!$M$13-0.000000001,Field!AQ$4&lt;=Model!$M$13+Model!$M$15+0.000000001,Field!$A31&gt;=Model!$M$14-0.000000001,Field!$A31&lt;=Model!$M$14+Model!$M$15+0.000000001)),"",Field!AQ31)</f>
        <v>0.31517707456367966</v>
      </c>
      <c r="AR50" s="2">
        <f ca="1">IF(OR($M$18=0,AND(Model!$M$16=1,Field!AR$4&gt;=Model!$M$13-0.000000001,Field!AR$4&lt;=Model!$M$13+Model!$M$15+0.000000001,Field!$A31&gt;=Model!$M$14-0.000000001,Field!$A31&lt;=Model!$M$14+Model!$M$15+0.000000001)),"",Field!AR31)</f>
        <v>0.32136696025696421</v>
      </c>
      <c r="AS50" s="2">
        <f ca="1">IF(OR($M$18=0,AND(Model!$M$16=1,Field!AS$4&gt;=Model!$M$13-0.000000001,Field!AS$4&lt;=Model!$M$13+Model!$M$15+0.000000001,Field!$A31&gt;=Model!$M$14-0.000000001,Field!$A31&lt;=Model!$M$14+Model!$M$15+0.000000001)),"",Field!AS31)</f>
        <v>0.3272591983888668</v>
      </c>
      <c r="AT50" s="2">
        <f ca="1">IF(OR($M$18=0,AND(Model!$M$16=1,Field!AT$4&gt;=Model!$M$13-0.000000001,Field!AT$4&lt;=Model!$M$13+Model!$M$15+0.000000001,Field!$A31&gt;=Model!$M$14-0.000000001,Field!$A31&lt;=Model!$M$14+Model!$M$15+0.000000001)),"",Field!AT31)</f>
        <v>0.33287350423906886</v>
      </c>
      <c r="AU50" s="2">
        <f ca="1">IF(OR($M$18=0,AND(Model!$M$16=1,Field!AU$4&gt;=Model!$M$13-0.000000001,Field!AU$4&lt;=Model!$M$13+Model!$M$15+0.000000001,Field!$A31&gt;=Model!$M$14-0.000000001,Field!$A31&lt;=Model!$M$14+Model!$M$15+0.000000001)),"",Field!AU31)</f>
        <v>0.33822653508747236</v>
      </c>
      <c r="AV50" s="2">
        <f ca="1">IF(OR($M$18=0,AND(Model!$M$16=1,Field!AV$4&gt;=Model!$M$13-0.000000001,Field!AV$4&lt;=Model!$M$13+Model!$M$15+0.000000001,Field!$A31&gt;=Model!$M$14-0.000000001,Field!$A31&lt;=Model!$M$14+Model!$M$15+0.000000001)),"",Field!AV31)</f>
        <v>0.34333251233580458</v>
      </c>
      <c r="AW50" s="2">
        <f ca="1">IF(OR($M$18=0,AND(Model!$M$16=1,Field!AW$4&gt;=Model!$M$13-0.000000001,Field!AW$4&lt;=Model!$M$13+Model!$M$15+0.000000001,Field!$A31&gt;=Model!$M$14-0.000000001,Field!$A31&lt;=Model!$M$14+Model!$M$15+0.000000001)),"",Field!AW31)</f>
        <v>0.34820360209899676</v>
      </c>
      <c r="AX50" s="2">
        <f ca="1">IF(OR($M$18=0,AND(Model!$M$16=1,Field!AX$4&gt;=Model!$M$13-0.000000001,Field!AX$4&lt;=Model!$M$13+Model!$M$15+0.000000001,Field!$A31&gt;=Model!$M$14-0.000000001,Field!$A31&lt;=Model!$M$14+Model!$M$15+0.000000001)),"",Field!AX31)</f>
        <v>0.35285008122207229</v>
      </c>
      <c r="AY50" s="2">
        <f ca="1">IF(OR($M$18=0,AND(Model!$M$16=1,Field!AY$4&gt;=Model!$M$13-0.000000001,Field!AY$4&lt;=Model!$M$13+Model!$M$15+0.000000001,Field!$A31&gt;=Model!$M$14-0.000000001,Field!$A31&lt;=Model!$M$14+Model!$M$15+0.000000001)),"",Field!AY31)</f>
        <v>0.35728028439236964</v>
      </c>
      <c r="AZ50" s="2">
        <f ca="1">IF(OR($M$18=0,AND(Model!$M$16=1,Field!AZ$4&gt;=Model!$M$13-0.000000001,Field!AZ$4&lt;=Model!$M$13+Model!$M$15+0.000000001,Field!$A31&gt;=Model!$M$14-0.000000001,Field!$A31&lt;=Model!$M$14+Model!$M$15+0.000000001)),"",Field!AZ31)</f>
        <v>0.36150029241788911</v>
      </c>
      <c r="BA50" s="2">
        <f ca="1">IF(OR($M$18=0,AND(Model!$M$16=1,Field!BA$4&gt;=Model!$M$13-0.000000001,Field!BA$4&lt;=Model!$M$13+Model!$M$15+0.000000001,Field!$A31&gt;=Model!$M$14-0.000000001,Field!$A31&lt;=Model!$M$14+Model!$M$15+0.000000001)),"",Field!BA31)</f>
        <v>0.36551327531840738</v>
      </c>
      <c r="BB50" s="2">
        <f ca="1">IF(OR($M$18=0,AND(Model!$M$16=1,Field!BB$4&gt;=Model!$M$13-0.000000001,Field!BB$4&lt;=Model!$M$13+Model!$M$15+0.000000001,Field!$A31&gt;=Model!$M$14-0.000000001,Field!$A31&lt;=Model!$M$14+Model!$M$15+0.000000001)),"",Field!BB31)</f>
        <v>0.3693183376671153</v>
      </c>
      <c r="BC50" s="2">
        <f ca="1">IF(OR($M$18=0,AND(Model!$M$16=1,Field!BC$4&gt;=Model!$M$13-0.000000001,Field!BC$4&lt;=Model!$M$13+Model!$M$15+0.000000001,Field!$A31&gt;=Model!$M$14-0.000000001,Field!$A31&lt;=Model!$M$14+Model!$M$15+0.000000001)),"",Field!BC31)</f>
        <v>0.37290861440956324</v>
      </c>
      <c r="BD50" s="2">
        <f ca="1">IF(OR($M$18=0,AND(Model!$M$16=1,Field!BD$4&gt;=Model!$M$13-0.000000001,Field!BD$4&lt;=Model!$M$13+Model!$M$15+0.000000001,Field!$A31&gt;=Model!$M$14-0.000000001,Field!$A31&lt;=Model!$M$14+Model!$M$15+0.000000001)),"",Field!BD31)</f>
        <v>0.37626821300239238</v>
      </c>
      <c r="BE50" s="2">
        <f ca="1">IF(OR($M$18=0,AND(Model!$M$16=1,Field!BE$4&gt;=Model!$M$13-0.000000001,Field!BE$4&lt;=Model!$M$13+Model!$M$15+0.000000001,Field!$A31&gt;=Model!$M$14-0.000000001,Field!$A31&lt;=Model!$M$14+Model!$M$15+0.000000001)),"",Field!BE31)</f>
        <v>0.3793673608901808</v>
      </c>
      <c r="BF50" s="2">
        <f ca="1">IF(OR($M$18=0,AND(Model!$M$16=1,Field!BF$4&gt;=Model!$M$13-0.000000001,Field!BF$4&lt;=Model!$M$13+Model!$M$15+0.000000001,Field!$A31&gt;=Model!$M$14-0.000000001,Field!$A31&lt;=Model!$M$14+Model!$M$15+0.000000001)),"",Field!BF31)</f>
        <v>0.38215474727065585</v>
      </c>
      <c r="BG50" s="2">
        <f ca="1">IF(OR($M$18=0,AND(Model!$M$16=1,Field!BG$4&gt;=Model!$M$13-0.000000001,Field!BG$4&lt;=Model!$M$13+Model!$M$15+0.000000001,Field!$A31&gt;=Model!$M$14-0.000000001,Field!$A31&lt;=Model!$M$14+Model!$M$15+0.000000001)),"",Field!BG31)</f>
        <v>0.38454546837007703</v>
      </c>
      <c r="BH50" s="2">
        <f ca="1">IF(OR($M$18=0,AND(Model!$M$16=1,Field!BH$4&gt;=Model!$M$13-0.000000001,Field!BH$4&lt;=Model!$M$13+Model!$M$15+0.000000001,Field!$A31&gt;=Model!$M$14-0.000000001,Field!$A31&lt;=Model!$M$14+Model!$M$15+0.000000001)),"",Field!BH31)</f>
        <v>0.38640207624170025</v>
      </c>
      <c r="BI50" s="2">
        <f ca="1">IF(OR($M$18=0,AND(Model!$M$16=1,Field!BI$4&gt;=Model!$M$13-0.000000001,Field!BI$4&lt;=Model!$M$13+Model!$M$15+0.000000001,Field!$A31&gt;=Model!$M$14-0.000000001,Field!$A31&lt;=Model!$M$14+Model!$M$15+0.000000001)),"",Field!BI31)</f>
        <v>0.3875048044087267</v>
      </c>
      <c r="BJ50" s="7">
        <f ca="1">IF(OR($M$18=0,AND(Model!$M$16=1,Field!BJ$4&gt;=Model!$M$13-0.000000001,Field!BJ$4&lt;=Model!$M$13+Model!$M$15+0.000000001,Field!$A31&gt;=Model!$M$14-0.000000001,Field!$A31&lt;=Model!$M$14+Model!$M$15+0.000000001)),"",Field!BJ31)</f>
        <v>0.3875048044087267</v>
      </c>
      <c r="BK50" s="1"/>
    </row>
    <row r="51" spans="1:63" ht="12" customHeight="1">
      <c r="A51" s="1"/>
      <c r="B51" s="6">
        <f>IF(OR($M$18=0,AND(Model!$M$16=1,Field!B$4&gt;=Model!$M$13-0.000000001,Field!B$4&lt;=Model!$M$13+Model!$M$15+0.000000001,Field!$A32&gt;=Model!$M$14-0.000000001,Field!$A32&lt;=Model!$M$14+Model!$M$15+0.000000001)),"",Field!B32)</f>
        <v>1</v>
      </c>
      <c r="C51" s="2">
        <f ca="1">IF(OR($M$18=0,AND(Model!$M$16=1,Field!C$4&gt;=Model!$M$13-0.000000001,Field!C$4&lt;=Model!$M$13+Model!$M$15+0.000000001,Field!$A32&gt;=Model!$M$14-0.000000001,Field!$A32&lt;=Model!$M$14+Model!$M$15+0.000000001)),"",Field!C32)</f>
        <v>0.99960948528961202</v>
      </c>
      <c r="D51" s="2">
        <f ca="1">IF(OR($M$18=0,AND(Model!$M$16=1,Field!D$4&gt;=Model!$M$13-0.000000001,Field!D$4&lt;=Model!$M$13+Model!$M$15+0.000000001,Field!$A32&gt;=Model!$M$14-0.000000001,Field!$A32&lt;=Model!$M$14+Model!$M$15+0.000000001)),"",Field!D32)</f>
        <v>0.99902251437263712</v>
      </c>
      <c r="E51" s="2">
        <f ca="1">IF(OR($M$18=0,AND(Model!$M$16=1,Field!E$4&gt;=Model!$M$13-0.000000001,Field!E$4&lt;=Model!$M$13+Model!$M$15+0.000000001,Field!$A32&gt;=Model!$M$14-0.000000001,Field!$A32&lt;=Model!$M$14+Model!$M$15+0.000000001)),"",Field!E32)</f>
        <v>0.99813914105432588</v>
      </c>
      <c r="F51" s="2">
        <f ca="1">IF(OR($M$18=0,AND(Model!$M$16=1,Field!F$4&gt;=Model!$M$13-0.000000001,Field!F$4&lt;=Model!$M$13+Model!$M$15+0.000000001,Field!$A32&gt;=Model!$M$14-0.000000001,Field!$A32&lt;=Model!$M$14+Model!$M$15+0.000000001)),"",Field!F32)</f>
        <v>0.99680880568791419</v>
      </c>
      <c r="G51" s="2">
        <f ca="1">IF(OR($M$18=0,AND(Model!$M$16=1,Field!G$4&gt;=Model!$M$13-0.000000001,Field!G$4&lt;=Model!$M$13+Model!$M$15+0.000000001,Field!$A32&gt;=Model!$M$14-0.000000001,Field!$A32&lt;=Model!$M$14+Model!$M$15+0.000000001)),"",Field!G32)</f>
        <v>0.9948049684259106</v>
      </c>
      <c r="H51" s="2">
        <f ca="1">IF(OR($M$18=0,AND(Model!$M$16=1,Field!H$4&gt;=Model!$M$13-0.000000001,Field!H$4&lt;=Model!$M$13+Model!$M$15+0.000000001,Field!$A32&gt;=Model!$M$14-0.000000001,Field!$A32&lt;=Model!$M$14+Model!$M$15+0.000000001)),"",Field!H32)</f>
        <v>0.99178728504542135</v>
      </c>
      <c r="I51" s="2">
        <f ca="1">IF(OR($M$18=0,AND(Model!$M$16=1,Field!I$4&gt;=Model!$M$13-0.000000001,Field!I$4&lt;=Model!$M$13+Model!$M$15+0.000000001,Field!$A32&gt;=Model!$M$14-0.000000001,Field!$A32&lt;=Model!$M$14+Model!$M$15+0.000000001)),"",Field!I32)</f>
        <v>0.98724551107221381</v>
      </c>
      <c r="J51" s="2">
        <f ca="1">IF(OR($M$18=0,AND(Model!$M$16=1,Field!J$4&gt;=Model!$M$13-0.000000001,Field!J$4&lt;=Model!$M$13+Model!$M$15+0.000000001,Field!$A32&gt;=Model!$M$14-0.000000001,Field!$A32&lt;=Model!$M$14+Model!$M$15+0.000000001)),"",Field!J32)</f>
        <v>0.98041703761611587</v>
      </c>
      <c r="K51" s="2">
        <f ca="1">IF(OR($M$18=0,AND(Model!$M$16=1,Field!K$4&gt;=Model!$M$13-0.000000001,Field!K$4&lt;=Model!$M$13+Model!$M$15+0.000000001,Field!$A32&gt;=Model!$M$14-0.000000001,Field!$A32&lt;=Model!$M$14+Model!$M$15+0.000000001)),"",Field!K32)</f>
        <v>0.97016754015287554</v>
      </c>
      <c r="L51" s="2">
        <f ca="1">IF(OR($M$18=0,AND(Model!$M$16=1,Field!L$4&gt;=Model!$M$13-0.000000001,Field!L$4&lt;=Model!$M$13+Model!$M$15+0.000000001,Field!$A32&gt;=Model!$M$14-0.000000001,Field!$A32&lt;=Model!$M$14+Model!$M$15+0.000000001)),"",Field!L32)</f>
        <v>0.95482338787825827</v>
      </c>
      <c r="M51" s="2">
        <f ca="1">IF(OR($M$18=0,AND(Model!$M$16=1,Field!M$4&gt;=Model!$M$13-0.000000001,Field!M$4&lt;=Model!$M$13+Model!$M$15+0.000000001,Field!$A32&gt;=Model!$M$14-0.000000001,Field!$A32&lt;=Model!$M$14+Model!$M$15+0.000000001)),"",Field!M32)</f>
        <v>0.931951370631664</v>
      </c>
      <c r="N51" s="2">
        <f ca="1">IF(OR($M$18=0,AND(Model!$M$16=1,Field!N$4&gt;=Model!$M$13-0.000000001,Field!N$4&lt;=Model!$M$13+Model!$M$15+0.000000001,Field!$A32&gt;=Model!$M$14-0.000000001,Field!$A32&lt;=Model!$M$14+Model!$M$15+0.000000001)),"",Field!N32)</f>
        <v>0.89811615391297739</v>
      </c>
      <c r="O51" s="2">
        <f ca="1">IF(OR($M$18=0,AND(Model!$M$16=1,Field!O$4&gt;=Model!$M$13-0.000000001,Field!O$4&lt;=Model!$M$13+Model!$M$15+0.000000001,Field!$A32&gt;=Model!$M$14-0.000000001,Field!$A32&lt;=Model!$M$14+Model!$M$15+0.000000001)),"",Field!O32)</f>
        <v>0.84877208274565707</v>
      </c>
      <c r="P51" s="2">
        <f ca="1">IF(OR($M$18=0,AND(Model!$M$16=1,Field!P$4&gt;=Model!$M$13-0.000000001,Field!P$4&lt;=Model!$M$13+Model!$M$15+0.000000001,Field!$A32&gt;=Model!$M$14-0.000000001,Field!$A32&lt;=Model!$M$14+Model!$M$15+0.000000001)),"",Field!P32)</f>
        <v>0.7788492739990408</v>
      </c>
      <c r="Q51" s="2">
        <f ca="1">IF(OR($M$18=0,AND(Model!$M$16=1,Field!Q$4&gt;=Model!$M$13-0.000000001,Field!Q$4&lt;=Model!$M$13+Model!$M$15+0.000000001,Field!$A32&gt;=Model!$M$14-0.000000001,Field!$A32&lt;=Model!$M$14+Model!$M$15+0.000000001)),"",Field!Q32)</f>
        <v>0.6857217322839998</v>
      </c>
      <c r="R51" s="2">
        <f ca="1">IF(OR($M$18=0,AND(Model!$M$16=1,Field!R$4&gt;=Model!$M$13-0.000000001,Field!R$4&lt;=Model!$M$13+Model!$M$15+0.000000001,Field!$A32&gt;=Model!$M$14-0.000000001,Field!$A32&lt;=Model!$M$14+Model!$M$15+0.000000001)),"",Field!R32)</f>
        <v>0.57841180044988183</v>
      </c>
      <c r="S51" s="2">
        <f ca="1">IF(OR($M$18=0,AND(Model!$M$16=1,Field!S$4&gt;=Model!$M$13-0.000000001,Field!S$4&lt;=Model!$M$13+Model!$M$15+0.000000001,Field!$A32&gt;=Model!$M$14-0.000000001,Field!$A32&lt;=Model!$M$14+Model!$M$15+0.000000001)),"",Field!S32)</f>
        <v>0.49316468366308974</v>
      </c>
      <c r="T51" s="2">
        <f ca="1">IF(OR($M$18=0,AND(Model!$M$16=1,Field!T$4&gt;=Model!$M$13-0.000000001,Field!T$4&lt;=Model!$M$13+Model!$M$15+0.000000001,Field!$A32&gt;=Model!$M$14-0.000000001,Field!$A32&lt;=Model!$M$14+Model!$M$15+0.000000001)),"",Field!T32)</f>
        <v>0.42991748017340997</v>
      </c>
      <c r="U51" s="2">
        <f ca="1">IF(OR($M$18=0,AND(Model!$M$16=1,Field!U$4&gt;=Model!$M$13-0.000000001,Field!U$4&lt;=Model!$M$13+Model!$M$15+0.000000001,Field!$A32&gt;=Model!$M$14-0.000000001,Field!$A32&lt;=Model!$M$14+Model!$M$15+0.000000001)),"",Field!U32)</f>
        <v>0.38293248413334829</v>
      </c>
      <c r="V51" s="2">
        <f ca="1">IF(OR($M$18=0,AND(Model!$M$16=1,Field!V$4&gt;=Model!$M$13-0.000000001,Field!V$4&lt;=Model!$M$13+Model!$M$15+0.000000001,Field!$A32&gt;=Model!$M$14-0.000000001,Field!$A32&lt;=Model!$M$14+Model!$M$15+0.000000001)),"",Field!V32)</f>
        <v>0.34724844626963558</v>
      </c>
      <c r="W51" s="2">
        <f ca="1">IF(OR($M$18=0,AND(Model!$M$16=1,Field!W$4&gt;=Model!$M$13-0.000000001,Field!W$4&lt;=Model!$M$13+Model!$M$15+0.000000001,Field!$A32&gt;=Model!$M$14-0.000000001,Field!$A32&lt;=Model!$M$14+Model!$M$15+0.000000001)),"",Field!W32)</f>
        <v>0.31944749063643646</v>
      </c>
      <c r="X51" s="2">
        <f ca="1">IF(OR($M$18=0,AND(Model!$M$16=1,Field!X$4&gt;=Model!$M$13-0.000000001,Field!X$4&lt;=Model!$M$13+Model!$M$15+0.000000001,Field!$A32&gt;=Model!$M$14-0.000000001,Field!$A32&lt;=Model!$M$14+Model!$M$15+0.000000001)),"",Field!X32)</f>
        <v>0.29734244758088263</v>
      </c>
      <c r="Y51" s="2">
        <f ca="1">IF(OR($M$18=0,AND(Model!$M$16=1,Field!Y$4&gt;=Model!$M$13-0.000000001,Field!Y$4&lt;=Model!$M$13+Model!$M$15+0.000000001,Field!$A32&gt;=Model!$M$14-0.000000001,Field!$A32&lt;=Model!$M$14+Model!$M$15+0.000000001)),"",Field!Y32)</f>
        <v>0.27963875289451812</v>
      </c>
      <c r="Z51" s="2">
        <f ca="1">IF(OR($M$18=0,AND(Model!$M$16=1,Field!Z$4&gt;=Model!$M$13-0.000000001,Field!Z$4&lt;=Model!$M$13+Model!$M$15+0.000000001,Field!$A32&gt;=Model!$M$14-0.000000001,Field!$A32&lt;=Model!$M$14+Model!$M$15+0.000000001)),"",Field!Z32)</f>
        <v>0.26578082277538684</v>
      </c>
      <c r="AA51" s="2">
        <f ca="1">IF(OR($M$18=0,AND(Model!$M$16=1,Field!AA$4&gt;=Model!$M$13-0.000000001,Field!AA$4&lt;=Model!$M$13+Model!$M$15+0.000000001,Field!$A32&gt;=Model!$M$14-0.000000001,Field!$A32&lt;=Model!$M$14+Model!$M$15+0.000000001)),"",Field!AA32)</f>
        <v>0.25604029522985633</v>
      </c>
      <c r="AB51" s="2">
        <f ca="1">IF(OR($M$18=0,AND(Model!$M$16=1,Field!AB$4&gt;=Model!$M$13-0.000000001,Field!AB$4&lt;=Model!$M$13+Model!$M$15+0.000000001,Field!$A32&gt;=Model!$M$14-0.000000001,Field!$A32&lt;=Model!$M$14+Model!$M$15+0.000000001)),"",Field!AB32)</f>
        <v>0.25184036001430837</v>
      </c>
      <c r="AC51" s="2">
        <f ca="1">IF(OR($M$18=0,AND(Model!$M$16=1,Field!AC$4&gt;=Model!$M$13-0.000000001,Field!AC$4&lt;=Model!$M$13+Model!$M$15+0.000000001,Field!$A32&gt;=Model!$M$14-0.000000001,Field!$A32&lt;=Model!$M$14+Model!$M$15+0.000000001)),"",Field!AC32)</f>
        <v>0.25554399212017914</v>
      </c>
      <c r="AD51" s="2">
        <f ca="1">IF(OR($M$18=0,AND(Model!$M$16=1,Field!AD$4&gt;=Model!$M$13-0.000000001,Field!AD$4&lt;=Model!$M$13+Model!$M$15+0.000000001,Field!$A32&gt;=Model!$M$14-0.000000001,Field!$A32&lt;=Model!$M$14+Model!$M$15+0.000000001)),"",Field!AD32)</f>
        <v>0.26315928315955694</v>
      </c>
      <c r="AE51" s="2">
        <f ca="1">IF(OR($M$18=0,AND(Model!$M$16=1,Field!AE$4&gt;=Model!$M$13-0.000000001,Field!AE$4&lt;=Model!$M$13+Model!$M$15+0.000000001,Field!$A32&gt;=Model!$M$14-0.000000001,Field!$A32&lt;=Model!$M$14+Model!$M$15+0.000000001)),"",Field!AE32)</f>
        <v>0.27204248821271299</v>
      </c>
      <c r="AF51" s="2">
        <f ca="1">IF(OR($M$18=0,AND(Model!$M$16=1,Field!AF$4&gt;=Model!$M$13-0.000000001,Field!AF$4&lt;=Model!$M$13+Model!$M$15+0.000000001,Field!$A32&gt;=Model!$M$14-0.000000001,Field!$A32&lt;=Model!$M$14+Model!$M$15+0.000000001)),"",Field!AF32)</f>
        <v>0.28096906114104708</v>
      </c>
      <c r="AG51" s="2">
        <f ca="1">IF(OR($M$18=0,AND(Model!$M$16=1,Field!AG$4&gt;=Model!$M$13-0.000000001,Field!AG$4&lt;=Model!$M$13+Model!$M$15+0.000000001,Field!$A32&gt;=Model!$M$14-0.000000001,Field!$A32&lt;=Model!$M$14+Model!$M$15+0.000000001)),"",Field!AG32)</f>
        <v>0.28947251252227219</v>
      </c>
      <c r="AH51" s="2">
        <f ca="1">IF(OR($M$18=0,AND(Model!$M$16=1,Field!AH$4&gt;=Model!$M$13-0.000000001,Field!AH$4&lt;=Model!$M$13+Model!$M$15+0.000000001,Field!$A32&gt;=Model!$M$14-0.000000001,Field!$A32&lt;=Model!$M$14+Model!$M$15+0.000000001)),"",Field!AH32)</f>
        <v>0.2974233016790403</v>
      </c>
      <c r="AI51" s="2">
        <f ca="1">IF(OR($M$18=0,AND(Model!$M$16=1,Field!AI$4&gt;=Model!$M$13-0.000000001,Field!AI$4&lt;=Model!$M$13+Model!$M$15+0.000000001,Field!$A32&gt;=Model!$M$14-0.000000001,Field!$A32&lt;=Model!$M$14+Model!$M$15+0.000000001)),"",Field!AI32)</f>
        <v>0.30482540508910438</v>
      </c>
      <c r="AJ51" s="2">
        <f ca="1">IF(OR($M$18=0,AND(Model!$M$16=1,Field!AJ$4&gt;=Model!$M$13-0.000000001,Field!AJ$4&lt;=Model!$M$13+Model!$M$15+0.000000001,Field!$A32&gt;=Model!$M$14-0.000000001,Field!$A32&lt;=Model!$M$14+Model!$M$15+0.000000001)),"",Field!AJ32)</f>
        <v>0.31172788667690526</v>
      </c>
      <c r="AK51" s="2">
        <f ca="1">IF(OR($M$18=0,AND(Model!$M$16=1,Field!AK$4&gt;=Model!$M$13-0.000000001,Field!AK$4&lt;=Model!$M$13+Model!$M$15+0.000000001,Field!$A32&gt;=Model!$M$14-0.000000001,Field!$A32&lt;=Model!$M$14+Model!$M$15+0.000000001)),"",Field!AK32)</f>
        <v>0.31818903373473728</v>
      </c>
      <c r="AL51" s="2">
        <f ca="1">IF(OR($M$18=0,AND(Model!$M$16=1,Field!AL$4&gt;=Model!$M$13-0.000000001,Field!AL$4&lt;=Model!$M$13+Model!$M$15+0.000000001,Field!$A32&gt;=Model!$M$14-0.000000001,Field!$A32&lt;=Model!$M$14+Model!$M$15+0.000000001)),"",Field!AL32)</f>
        <v>0.32426307942031946</v>
      </c>
      <c r="AM51" s="2">
        <f ca="1">IF(OR($M$18=0,AND(Model!$M$16=1,Field!AM$4&gt;=Model!$M$13-0.000000001,Field!AM$4&lt;=Model!$M$13+Model!$M$15+0.000000001,Field!$A32&gt;=Model!$M$14-0.000000001,Field!$A32&lt;=Model!$M$14+Model!$M$15+0.000000001)),"",Field!AM32)</f>
        <v>0.32999625242953995</v>
      </c>
      <c r="AN51" s="2">
        <f ca="1">IF(OR($M$18=0,AND(Model!$M$16=1,Field!AN$4&gt;=Model!$M$13-0.000000001,Field!AN$4&lt;=Model!$M$13+Model!$M$15+0.000000001,Field!$A32&gt;=Model!$M$14-0.000000001,Field!$A32&lt;=Model!$M$14+Model!$M$15+0.000000001)),"",Field!AN32)</f>
        <v>0.33542648770116434</v>
      </c>
      <c r="AO51" s="2">
        <f ca="1">IF(OR($M$18=0,AND(Model!$M$16=1,Field!AO$4&gt;=Model!$M$13-0.000000001,Field!AO$4&lt;=Model!$M$13+Model!$M$15+0.000000001,Field!$A32&gt;=Model!$M$14-0.000000001,Field!$A32&lt;=Model!$M$14+Model!$M$15+0.000000001)),"",Field!AO32)</f>
        <v>0.34058442295012265</v>
      </c>
      <c r="AP51" s="2">
        <f ca="1">IF(OR($M$18=0,AND(Model!$M$16=1,Field!AP$4&gt;=Model!$M$13-0.000000001,Field!AP$4&lt;=Model!$M$13+Model!$M$15+0.000000001,Field!$A32&gt;=Model!$M$14-0.000000001,Field!$A32&lt;=Model!$M$14+Model!$M$15+0.000000001)),"",Field!AP32)</f>
        <v>0.34549470918541592</v>
      </c>
      <c r="AQ51" s="2">
        <f ca="1">IF(OR($M$18=0,AND(Model!$M$16=1,Field!AQ$4&gt;=Model!$M$13-0.000000001,Field!AQ$4&lt;=Model!$M$13+Model!$M$15+0.000000001,Field!$A32&gt;=Model!$M$14-0.000000001,Field!$A32&lt;=Model!$M$14+Model!$M$15+0.000000001)),"",Field!AQ32)</f>
        <v>0.35017725868989674</v>
      </c>
      <c r="AR51" s="2">
        <f ca="1">IF(OR($M$18=0,AND(Model!$M$16=1,Field!AR$4&gt;=Model!$M$13-0.000000001,Field!AR$4&lt;=Model!$M$13+Model!$M$15+0.000000001,Field!$A32&gt;=Model!$M$14-0.000000001,Field!$A32&lt;=Model!$M$14+Model!$M$15+0.000000001)),"",Field!AR32)</f>
        <v>0.35464830444580447</v>
      </c>
      <c r="AS51" s="2">
        <f ca="1">IF(OR($M$18=0,AND(Model!$M$16=1,Field!AS$4&gt;=Model!$M$13-0.000000001,Field!AS$4&lt;=Model!$M$13+Model!$M$15+0.000000001,Field!$A32&gt;=Model!$M$14-0.000000001,Field!$A32&lt;=Model!$M$14+Model!$M$15+0.000000001)),"",Field!AS32)</f>
        <v>0.35892124741429715</v>
      </c>
      <c r="AT51" s="2">
        <f ca="1">IF(OR($M$18=0,AND(Model!$M$16=1,Field!AT$4&gt;=Model!$M$13-0.000000001,Field!AT$4&lt;=Model!$M$13+Model!$M$15+0.000000001,Field!$A32&gt;=Model!$M$14-0.000000001,Field!$A32&lt;=Model!$M$14+Model!$M$15+0.000000001)),"",Field!AT32)</f>
        <v>0.36300730635479939</v>
      </c>
      <c r="AU51" s="2">
        <f ca="1">IF(OR($M$18=0,AND(Model!$M$16=1,Field!AU$4&gt;=Model!$M$13-0.000000001,Field!AU$4&lt;=Model!$M$13+Model!$M$15+0.000000001,Field!$A32&gt;=Model!$M$14-0.000000001,Field!$A32&lt;=Model!$M$14+Model!$M$15+0.000000001)),"",Field!AU32)</f>
        <v>0.36691599513820422</v>
      </c>
      <c r="AV51" s="2">
        <f ca="1">IF(OR($M$18=0,AND(Model!$M$16=1,Field!AV$4&gt;=Model!$M$13-0.000000001,Field!AV$4&lt;=Model!$M$13+Model!$M$15+0.000000001,Field!$A32&gt;=Model!$M$14-0.000000001,Field!$A32&lt;=Model!$M$14+Model!$M$15+0.000000001)),"",Field!AV32)</f>
        <v>0.37065545032647174</v>
      </c>
      <c r="AW51" s="2">
        <f ca="1">IF(OR($M$18=0,AND(Model!$M$16=1,Field!AW$4&gt;=Model!$M$13-0.000000001,Field!AW$4&lt;=Model!$M$13+Model!$M$15+0.000000001,Field!$A32&gt;=Model!$M$14-0.000000001,Field!$A32&lt;=Model!$M$14+Model!$M$15+0.000000001)),"",Field!AW32)</f>
        <v>0.3742326235806151</v>
      </c>
      <c r="AX51" s="2">
        <f ca="1">IF(OR($M$18=0,AND(Model!$M$16=1,Field!AX$4&gt;=Model!$M$13-0.000000001,Field!AX$4&lt;=Model!$M$13+Model!$M$15+0.000000001,Field!$A32&gt;=Model!$M$14-0.000000001,Field!$A32&lt;=Model!$M$14+Model!$M$15+0.000000001)),"",Field!AX32)</f>
        <v>0.37765334132135775</v>
      </c>
      <c r="AY51" s="2">
        <f ca="1">IF(OR($M$18=0,AND(Model!$M$16=1,Field!AY$4&gt;=Model!$M$13-0.000000001,Field!AY$4&lt;=Model!$M$13+Model!$M$15+0.000000001,Field!$A32&gt;=Model!$M$14-0.000000001,Field!$A32&lt;=Model!$M$14+Model!$M$15+0.000000001)),"",Field!AY32)</f>
        <v>0.38092221775586799</v>
      </c>
      <c r="AZ51" s="2">
        <f ca="1">IF(OR($M$18=0,AND(Model!$M$16=1,Field!AZ$4&gt;=Model!$M$13-0.000000001,Field!AZ$4&lt;=Model!$M$13+Model!$M$15+0.000000001,Field!$A32&gt;=Model!$M$14-0.000000001,Field!$A32&lt;=Model!$M$14+Model!$M$15+0.000000001)),"",Field!AZ32)</f>
        <v>0.38404238496506804</v>
      </c>
      <c r="BA51" s="2">
        <f ca="1">IF(OR($M$18=0,AND(Model!$M$16=1,Field!BA$4&gt;=Model!$M$13-0.000000001,Field!BA$4&lt;=Model!$M$13+Model!$M$15+0.000000001,Field!$A32&gt;=Model!$M$14-0.000000001,Field!$A32&lt;=Model!$M$14+Model!$M$15+0.000000001)),"",Field!BA32)</f>
        <v>0.38701497154541709</v>
      </c>
      <c r="BB51" s="2">
        <f ca="1">IF(OR($M$18=0,AND(Model!$M$16=1,Field!BB$4&gt;=Model!$M$13-0.000000001,Field!BB$4&lt;=Model!$M$13+Model!$M$15+0.000000001,Field!$A32&gt;=Model!$M$14-0.000000001,Field!$A32&lt;=Model!$M$14+Model!$M$15+0.000000001)),"",Field!BB32)</f>
        <v>0.38983821333198632</v>
      </c>
      <c r="BC51" s="2">
        <f ca="1">IF(OR($M$18=0,AND(Model!$M$16=1,Field!BC$4&gt;=Model!$M$13-0.000000001,Field!BC$4&lt;=Model!$M$13+Model!$M$15+0.000000001,Field!$A32&gt;=Model!$M$14-0.000000001,Field!$A32&lt;=Model!$M$14+Model!$M$15+0.000000001)),"",Field!BC32)</f>
        <v>0.39250600657395024</v>
      </c>
      <c r="BD51" s="2">
        <f ca="1">IF(OR($M$18=0,AND(Model!$M$16=1,Field!BD$4&gt;=Model!$M$13-0.000000001,Field!BD$4&lt;=Model!$M$13+Model!$M$15+0.000000001,Field!$A32&gt;=Model!$M$14-0.000000001,Field!$A32&lt;=Model!$M$14+Model!$M$15+0.000000001)),"",Field!BD32)</f>
        <v>0.39500560085807951</v>
      </c>
      <c r="BE51" s="2">
        <f ca="1">IF(OR($M$18=0,AND(Model!$M$16=1,Field!BE$4&gt;=Model!$M$13-0.000000001,Field!BE$4&lt;=Model!$M$13+Model!$M$15+0.000000001,Field!$A32&gt;=Model!$M$14-0.000000001,Field!$A32&lt;=Model!$M$14+Model!$M$15+0.000000001)),"",Field!BE32)</f>
        <v>0.39731395305876233</v>
      </c>
      <c r="BF51" s="2">
        <f ca="1">IF(OR($M$18=0,AND(Model!$M$16=1,Field!BF$4&gt;=Model!$M$13-0.000000001,Field!BF$4&lt;=Model!$M$13+Model!$M$15+0.000000001,Field!$A32&gt;=Model!$M$14-0.000000001,Field!$A32&lt;=Model!$M$14+Model!$M$15+0.000000001)),"",Field!BF32)</f>
        <v>0.39939198863197239</v>
      </c>
      <c r="BG51" s="2">
        <f ca="1">IF(OR($M$18=0,AND(Model!$M$16=1,Field!BG$4&gt;=Model!$M$13-0.000000001,Field!BG$4&lt;=Model!$M$13+Model!$M$15+0.000000001,Field!$A32&gt;=Model!$M$14-0.000000001,Field!$A32&lt;=Model!$M$14+Model!$M$15+0.000000001)),"",Field!BG32)</f>
        <v>0.40117558633075728</v>
      </c>
      <c r="BH51" s="2">
        <f ca="1">IF(OR($M$18=0,AND(Model!$M$16=1,Field!BH$4&gt;=Model!$M$13-0.000000001,Field!BH$4&lt;=Model!$M$13+Model!$M$15+0.000000001,Field!$A32&gt;=Model!$M$14-0.000000001,Field!$A32&lt;=Model!$M$14+Model!$M$15+0.000000001)),"",Field!BH32)</f>
        <v>0.40256142872622469</v>
      </c>
      <c r="BI51" s="2">
        <f ca="1">IF(OR($M$18=0,AND(Model!$M$16=1,Field!BI$4&gt;=Model!$M$13-0.000000001,Field!BI$4&lt;=Model!$M$13+Model!$M$15+0.000000001,Field!$A32&gt;=Model!$M$14-0.000000001,Field!$A32&lt;=Model!$M$14+Model!$M$15+0.000000001)),"",Field!BI32)</f>
        <v>0.40338480574663932</v>
      </c>
      <c r="BJ51" s="7">
        <f ca="1">IF(OR($M$18=0,AND(Model!$M$16=1,Field!BJ$4&gt;=Model!$M$13-0.000000001,Field!BJ$4&lt;=Model!$M$13+Model!$M$15+0.000000001,Field!$A32&gt;=Model!$M$14-0.000000001,Field!$A32&lt;=Model!$M$14+Model!$M$15+0.000000001)),"",Field!BJ32)</f>
        <v>0.40338480574663932</v>
      </c>
      <c r="BK51" s="1"/>
    </row>
    <row r="52" spans="1:63" ht="12" customHeight="1">
      <c r="A52" s="1"/>
      <c r="B52" s="6">
        <f>IF(OR($M$18=0,AND(Model!$M$16=1,Field!B$4&gt;=Model!$M$13-0.000000001,Field!B$4&lt;=Model!$M$13+Model!$M$15+0.000000001,Field!$A33&gt;=Model!$M$14-0.000000001,Field!$A33&lt;=Model!$M$14+Model!$M$15+0.000000001)),"",Field!B33)</f>
        <v>1</v>
      </c>
      <c r="C52" s="2">
        <f ca="1">IF(OR($M$18=0,AND(Model!$M$16=1,Field!C$4&gt;=Model!$M$13-0.000000001,Field!C$4&lt;=Model!$M$13+Model!$M$15+0.000000001,Field!$A33&gt;=Model!$M$14-0.000000001,Field!$A33&lt;=Model!$M$14+Model!$M$15+0.000000001)),"",Field!C33)</f>
        <v>0.99965015659518697</v>
      </c>
      <c r="D52" s="2">
        <f ca="1">IF(OR($M$18=0,AND(Model!$M$16=1,Field!D$4&gt;=Model!$M$13-0.000000001,Field!D$4&lt;=Model!$M$13+Model!$M$15+0.000000001,Field!$A33&gt;=Model!$M$14-0.000000001,Field!$A33&lt;=Model!$M$14+Model!$M$15+0.000000001)),"",Field!D33)</f>
        <v>0.99912569784097749</v>
      </c>
      <c r="E52" s="2">
        <f ca="1">IF(OR($M$18=0,AND(Model!$M$16=1,Field!E$4&gt;=Model!$M$13-0.000000001,Field!E$4&lt;=Model!$M$13+Model!$M$15+0.000000001,Field!$A33&gt;=Model!$M$14-0.000000001,Field!$A33&lt;=Model!$M$14+Model!$M$15+0.000000001)),"",Field!E33)</f>
        <v>0.99833996484611132</v>
      </c>
      <c r="F52" s="2">
        <f ca="1">IF(OR($M$18=0,AND(Model!$M$16=1,Field!F$4&gt;=Model!$M$13-0.000000001,Field!F$4&lt;=Model!$M$13+Model!$M$15+0.000000001,Field!$A33&gt;=Model!$M$14-0.000000001,Field!$A33&lt;=Model!$M$14+Model!$M$15+0.000000001)),"",Field!F33)</f>
        <v>0.99716380433157781</v>
      </c>
      <c r="G52" s="2">
        <f ca="1">IF(OR($M$18=0,AND(Model!$M$16=1,Field!G$4&gt;=Model!$M$13-0.000000001,Field!G$4&lt;=Model!$M$13+Model!$M$15+0.000000001,Field!$A33&gt;=Model!$M$14-0.000000001,Field!$A33&lt;=Model!$M$14+Model!$M$15+0.000000001)),"",Field!G33)</f>
        <v>0.99540532728883191</v>
      </c>
      <c r="H52" s="2">
        <f ca="1">IF(OR($M$18=0,AND(Model!$M$16=1,Field!H$4&gt;=Model!$M$13-0.000000001,Field!H$4&lt;=Model!$M$13+Model!$M$15+0.000000001,Field!$A33&gt;=Model!$M$14-0.000000001,Field!$A33&lt;=Model!$M$14+Model!$M$15+0.000000001)),"",Field!H33)</f>
        <v>0.99278059061927271</v>
      </c>
      <c r="I52" s="2">
        <f ca="1">IF(OR($M$18=0,AND(Model!$M$16=1,Field!I$4&gt;=Model!$M$13-0.000000001,Field!I$4&lt;=Model!$M$13+Model!$M$15+0.000000001,Field!$A33&gt;=Model!$M$14-0.000000001,Field!$A33&lt;=Model!$M$14+Model!$M$15+0.000000001)),"",Field!I33)</f>
        <v>0.98887176069299321</v>
      </c>
      <c r="J52" s="2">
        <f ca="1">IF(OR($M$18=0,AND(Model!$M$16=1,Field!J$4&gt;=Model!$M$13-0.000000001,Field!J$4&lt;=Model!$M$13+Model!$M$15+0.000000001,Field!$A33&gt;=Model!$M$14-0.000000001,Field!$A33&lt;=Model!$M$14+Model!$M$15+0.000000001)),"",Field!J33)</f>
        <v>0.9830688191400403</v>
      </c>
      <c r="K52" s="2">
        <f ca="1">IF(OR($M$18=0,AND(Model!$M$16=1,Field!K$4&gt;=Model!$M$13-0.000000001,Field!K$4&lt;=Model!$M$13+Model!$M$15+0.000000001,Field!$A33&gt;=Model!$M$14-0.000000001,Field!$A33&lt;=Model!$M$14+Model!$M$15+0.000000001)),"",Field!K33)</f>
        <v>0.97449159917992301</v>
      </c>
      <c r="L52" s="2">
        <f ca="1">IF(OR($M$18=0,AND(Model!$M$16=1,Field!L$4&gt;=Model!$M$13-0.000000001,Field!L$4&lt;=Model!$M$13+Model!$M$15+0.000000001,Field!$A33&gt;=Model!$M$14-0.000000001,Field!$A33&lt;=Model!$M$14+Model!$M$15+0.000000001)),"",Field!L33)</f>
        <v>0.96189341193702338</v>
      </c>
      <c r="M52" s="2">
        <f ca="1">IF(OR($M$18=0,AND(Model!$M$16=1,Field!M$4&gt;=Model!$M$13-0.000000001,Field!M$4&lt;=Model!$M$13+Model!$M$15+0.000000001,Field!$A33&gt;=Model!$M$14-0.000000001,Field!$A33&lt;=Model!$M$14+Model!$M$15+0.000000001)),"",Field!M33)</f>
        <v>0.94356196263863246</v>
      </c>
      <c r="N52" s="2">
        <f ca="1">IF(OR($M$18=0,AND(Model!$M$16=1,Field!N$4&gt;=Model!$M$13-0.000000001,Field!N$4&lt;=Model!$M$13+Model!$M$15+0.000000001,Field!$A33&gt;=Model!$M$14-0.000000001,Field!$A33&lt;=Model!$M$14+Model!$M$15+0.000000001)),"",Field!N33)</f>
        <v>0.91727205025463265</v>
      </c>
      <c r="O52" s="2">
        <f ca="1">IF(OR($M$18=0,AND(Model!$M$16=1,Field!O$4&gt;=Model!$M$13-0.000000001,Field!O$4&lt;=Model!$M$13+Model!$M$15+0.000000001,Field!$A33&gt;=Model!$M$14-0.000000001,Field!$A33&lt;=Model!$M$14+Model!$M$15+0.000000001)),"",Field!O33)</f>
        <v>0.88043689838535111</v>
      </c>
      <c r="P52" s="2">
        <f ca="1">IF(OR($M$18=0,AND(Model!$M$16=1,Field!P$4&gt;=Model!$M$13-0.000000001,Field!P$4&lt;=Model!$M$13+Model!$M$15+0.000000001,Field!$A33&gt;=Model!$M$14-0.000000001,Field!$A33&lt;=Model!$M$14+Model!$M$15+0.000000001)),"",Field!P33)</f>
        <v>0.83079161475342278</v>
      </c>
      <c r="Q52" s="2">
        <f ca="1">IF(OR($M$18=0,AND(Model!$M$16=1,Field!Q$4&gt;=Model!$M$13-0.000000001,Field!Q$4&lt;=Model!$M$13+Model!$M$15+0.000000001,Field!$A33&gt;=Model!$M$14-0.000000001,Field!$A33&lt;=Model!$M$14+Model!$M$15+0.000000001)),"",Field!Q33)</f>
        <v>0.7681872114192696</v>
      </c>
      <c r="R52" s="2">
        <f ca="1">IF(OR($M$18=0,AND(Model!$M$16=1,Field!R$4&gt;=Model!$M$13-0.000000001,Field!R$4&lt;=Model!$M$13+Model!$M$15+0.000000001,Field!$A33&gt;=Model!$M$14-0.000000001,Field!$A33&lt;=Model!$M$14+Model!$M$15+0.000000001)),"",Field!R33)</f>
        <v>0.69778715869642971</v>
      </c>
      <c r="S52" s="2">
        <f ca="1">IF(OR($M$18=0,AND(Model!$M$16=1,Field!S$4&gt;=Model!$M$13-0.000000001,Field!S$4&lt;=Model!$M$13+Model!$M$15+0.000000001,Field!$A33&gt;=Model!$M$14-0.000000001,Field!$A33&lt;=Model!$M$14+Model!$M$15+0.000000001)),"",Field!S33)</f>
        <v>0.63149602912571301</v>
      </c>
      <c r="T52" s="2">
        <f ca="1">IF(OR($M$18=0,AND(Model!$M$16=1,Field!T$4&gt;=Model!$M$13-0.000000001,Field!T$4&lt;=Model!$M$13+Model!$M$15+0.000000001,Field!$A33&gt;=Model!$M$14-0.000000001,Field!$A33&lt;=Model!$M$14+Model!$M$15+0.000000001)),"",Field!T33)</f>
        <v>0.57414742737906499</v>
      </c>
      <c r="U52" s="2">
        <f ca="1">IF(OR($M$18=0,AND(Model!$M$16=1,Field!U$4&gt;=Model!$M$13-0.000000001,Field!U$4&lt;=Model!$M$13+Model!$M$15+0.000000001,Field!$A33&gt;=Model!$M$14-0.000000001,Field!$A33&lt;=Model!$M$14+Model!$M$15+0.000000001)),"",Field!U33)</f>
        <v>0.52619603502882839</v>
      </c>
      <c r="V52" s="2">
        <f ca="1">IF(OR($M$18=0,AND(Model!$M$16=1,Field!V$4&gt;=Model!$M$13-0.000000001,Field!V$4&lt;=Model!$M$13+Model!$M$15+0.000000001,Field!$A33&gt;=Model!$M$14-0.000000001,Field!$A33&lt;=Model!$M$14+Model!$M$15+0.000000001)),"",Field!V33)</f>
        <v>0.48646721448349795</v>
      </c>
      <c r="W52" s="2">
        <f ca="1">IF(OR($M$18=0,AND(Model!$M$16=1,Field!W$4&gt;=Model!$M$13-0.000000001,Field!W$4&lt;=Model!$M$13+Model!$M$15+0.000000001,Field!$A33&gt;=Model!$M$14-0.000000001,Field!$A33&lt;=Model!$M$14+Model!$M$15+0.000000001)),"",Field!W33)</f>
        <v>0.45348965669018149</v>
      </c>
      <c r="X52" s="2">
        <f ca="1">IF(OR($M$18=0,AND(Model!$M$16=1,Field!X$4&gt;=Model!$M$13-0.000000001,Field!X$4&lt;=Model!$M$13+Model!$M$15+0.000000001,Field!$A33&gt;=Model!$M$14-0.000000001,Field!$A33&lt;=Model!$M$14+Model!$M$15+0.000000001)),"",Field!X33)</f>
        <v>0.4259951773933332</v>
      </c>
      <c r="Y52" s="2">
        <f ca="1">IF(OR($M$18=0,AND(Model!$M$16=1,Field!Y$4&gt;=Model!$M$13-0.000000001,Field!Y$4&lt;=Model!$M$13+Model!$M$15+0.000000001,Field!$A33&gt;=Model!$M$14-0.000000001,Field!$A33&lt;=Model!$M$14+Model!$M$15+0.000000001)),"",Field!Y33)</f>
        <v>0.40307442732057758</v>
      </c>
      <c r="Z52" s="2">
        <f ca="1">IF(OR($M$18=0,AND(Model!$M$16=1,Field!Z$4&gt;=Model!$M$13-0.000000001,Field!Z$4&lt;=Model!$M$13+Model!$M$15+0.000000001,Field!$A33&gt;=Model!$M$14-0.000000001,Field!$A33&lt;=Model!$M$14+Model!$M$15+0.000000001)),"",Field!Z33)</f>
        <v>0.38423320310813192</v>
      </c>
      <c r="AA52" s="2">
        <f ca="1">IF(OR($M$18=0,AND(Model!$M$16=1,Field!AA$4&gt;=Model!$M$13-0.000000001,Field!AA$4&lt;=Model!$M$13+Model!$M$15+0.000000001,Field!$A33&gt;=Model!$M$14-0.000000001,Field!$A33&lt;=Model!$M$14+Model!$M$15+0.000000001)),"",Field!AA33)</f>
        <v>0.36943942032678029</v>
      </c>
      <c r="AB52" s="2">
        <f ca="1">IF(OR($M$18=0,AND(Model!$M$16=1,Field!AB$4&gt;=Model!$M$13-0.000000001,Field!AB$4&lt;=Model!$M$13+Model!$M$15+0.000000001,Field!$A33&gt;=Model!$M$14-0.000000001,Field!$A33&lt;=Model!$M$14+Model!$M$15+0.000000001)),"",Field!AB33)</f>
        <v>0.35910417940766676</v>
      </c>
      <c r="AC52" s="2">
        <f ca="1">IF(OR($M$18=0,AND(Model!$M$16=1,Field!AC$4&gt;=Model!$M$13-0.000000001,Field!AC$4&lt;=Model!$M$13+Model!$M$15+0.000000001,Field!$A33&gt;=Model!$M$14-0.000000001,Field!$A33&lt;=Model!$M$14+Model!$M$15+0.000000001)),"",Field!AC33)</f>
        <v>0.3536354468064698</v>
      </c>
      <c r="AD52" s="2">
        <f ca="1">IF(OR($M$18=0,AND(Model!$M$16=1,Field!AD$4&gt;=Model!$M$13-0.000000001,Field!AD$4&lt;=Model!$M$13+Model!$M$15+0.000000001,Field!$A33&gt;=Model!$M$14-0.000000001,Field!$A33&lt;=Model!$M$14+Model!$M$15+0.000000001)),"",Field!AD33)</f>
        <v>0.35188453922457524</v>
      </c>
      <c r="AE52" s="2">
        <f ca="1">IF(OR($M$18=0,AND(Model!$M$16=1,Field!AE$4&gt;=Model!$M$13-0.000000001,Field!AE$4&lt;=Model!$M$13+Model!$M$15+0.000000001,Field!$A33&gt;=Model!$M$14-0.000000001,Field!$A33&lt;=Model!$M$14+Model!$M$15+0.000000001)),"",Field!AE33)</f>
        <v>0.35250960735118902</v>
      </c>
      <c r="AF52" s="2">
        <f ca="1">IF(OR($M$18=0,AND(Model!$M$16=1,Field!AF$4&gt;=Model!$M$13-0.000000001,Field!AF$4&lt;=Model!$M$13+Model!$M$15+0.000000001,Field!$A33&gt;=Model!$M$14-0.000000001,Field!$A33&lt;=Model!$M$14+Model!$M$15+0.000000001)),"",Field!AF33)</f>
        <v>0.35450533190814298</v>
      </c>
      <c r="AG52" s="2">
        <f ca="1">IF(OR($M$18=0,AND(Model!$M$16=1,Field!AG$4&gt;=Model!$M$13-0.000000001,Field!AG$4&lt;=Model!$M$13+Model!$M$15+0.000000001,Field!$A33&gt;=Model!$M$14-0.000000001,Field!$A33&lt;=Model!$M$14+Model!$M$15+0.000000001)),"",Field!AG33)</f>
        <v>0.35723280917767575</v>
      </c>
      <c r="AH52" s="2">
        <f ca="1">IF(OR($M$18=0,AND(Model!$M$16=1,Field!AH$4&gt;=Model!$M$13-0.000000001,Field!AH$4&lt;=Model!$M$13+Model!$M$15+0.000000001,Field!$A33&gt;=Model!$M$14-0.000000001,Field!$A33&lt;=Model!$M$14+Model!$M$15+0.000000001)),"",Field!AH33)</f>
        <v>0.36031693494447414</v>
      </c>
      <c r="AI52" s="2">
        <f ca="1">IF(OR($M$18=0,AND(Model!$M$16=1,Field!AI$4&gt;=Model!$M$13-0.000000001,Field!AI$4&lt;=Model!$M$13+Model!$M$15+0.000000001,Field!$A33&gt;=Model!$M$14-0.000000001,Field!$A33&lt;=Model!$M$14+Model!$M$15+0.000000001)),"",Field!AI33)</f>
        <v>0.36354680416488511</v>
      </c>
      <c r="AJ52" s="2">
        <f ca="1">IF(OR($M$18=0,AND(Model!$M$16=1,Field!AJ$4&gt;=Model!$M$13-0.000000001,Field!AJ$4&lt;=Model!$M$13+Model!$M$15+0.000000001,Field!$A33&gt;=Model!$M$14-0.000000001,Field!$A33&lt;=Model!$M$14+Model!$M$15+0.000000001)),"",Field!AJ33)</f>
        <v>0.36680702965085676</v>
      </c>
      <c r="AK52" s="2">
        <f ca="1">IF(OR($M$18=0,AND(Model!$M$16=1,Field!AK$4&gt;=Model!$M$13-0.000000001,Field!AK$4&lt;=Model!$M$13+Model!$M$15+0.000000001,Field!$A33&gt;=Model!$M$14-0.000000001,Field!$A33&lt;=Model!$M$14+Model!$M$15+0.000000001)),"",Field!AK33)</f>
        <v>0.3700358668117949</v>
      </c>
      <c r="AL52" s="2">
        <f ca="1">IF(OR($M$18=0,AND(Model!$M$16=1,Field!AL$4&gt;=Model!$M$13-0.000000001,Field!AL$4&lt;=Model!$M$13+Model!$M$15+0.000000001,Field!$A33&gt;=Model!$M$14-0.000000001,Field!$A33&lt;=Model!$M$14+Model!$M$15+0.000000001)),"",Field!AL33)</f>
        <v>0.37320108116245976</v>
      </c>
      <c r="AM52" s="2">
        <f ca="1">IF(OR($M$18=0,AND(Model!$M$16=1,Field!AM$4&gt;=Model!$M$13-0.000000001,Field!AM$4&lt;=Model!$M$13+Model!$M$15+0.000000001,Field!$A33&gt;=Model!$M$14-0.000000001,Field!$A33&lt;=Model!$M$14+Model!$M$15+0.000000001)),"",Field!AM33)</f>
        <v>0.37628642936608581</v>
      </c>
      <c r="AN52" s="2">
        <f ca="1">IF(OR($M$18=0,AND(Model!$M$16=1,Field!AN$4&gt;=Model!$M$13-0.000000001,Field!AN$4&lt;=Model!$M$13+Model!$M$15+0.000000001,Field!$A33&gt;=Model!$M$14-0.000000001,Field!$A33&lt;=Model!$M$14+Model!$M$15+0.000000001)),"",Field!AN33)</f>
        <v>0.37928420691091674</v>
      </c>
      <c r="AO52" s="2">
        <f ca="1">IF(OR($M$18=0,AND(Model!$M$16=1,Field!AO$4&gt;=Model!$M$13-0.000000001,Field!AO$4&lt;=Model!$M$13+Model!$M$15+0.000000001,Field!$A33&gt;=Model!$M$14-0.000000001,Field!$A33&lt;=Model!$M$14+Model!$M$15+0.000000001)),"",Field!AO33)</f>
        <v>0.38219118968634158</v>
      </c>
      <c r="AP52" s="2">
        <f ca="1">IF(OR($M$18=0,AND(Model!$M$16=1,Field!AP$4&gt;=Model!$M$13-0.000000001,Field!AP$4&lt;=Model!$M$13+Model!$M$15+0.000000001,Field!$A33&gt;=Model!$M$14-0.000000001,Field!$A33&lt;=Model!$M$14+Model!$M$15+0.000000001)),"",Field!AP33)</f>
        <v>0.38500645313858017</v>
      </c>
      <c r="AQ52" s="2">
        <f ca="1">IF(OR($M$18=0,AND(Model!$M$16=1,Field!AQ$4&gt;=Model!$M$13-0.000000001,Field!AQ$4&lt;=Model!$M$13+Model!$M$15+0.000000001,Field!$A33&gt;=Model!$M$14-0.000000001,Field!$A33&lt;=Model!$M$14+Model!$M$15+0.000000001)),"",Field!AQ33)</f>
        <v>0.38773022131682766</v>
      </c>
      <c r="AR52" s="2">
        <f ca="1">IF(OR($M$18=0,AND(Model!$M$16=1,Field!AR$4&gt;=Model!$M$13-0.000000001,Field!AR$4&lt;=Model!$M$13+Model!$M$15+0.000000001,Field!$A33&gt;=Model!$M$14-0.000000001,Field!$A33&lt;=Model!$M$14+Model!$M$15+0.000000001)),"",Field!AR33)</f>
        <v>0.39036327429989265</v>
      </c>
      <c r="AS52" s="2">
        <f ca="1">IF(OR($M$18=0,AND(Model!$M$16=1,Field!AS$4&gt;=Model!$M$13-0.000000001,Field!AS$4&lt;=Model!$M$13+Model!$M$15+0.000000001,Field!$A33&gt;=Model!$M$14-0.000000001,Field!$A33&lt;=Model!$M$14+Model!$M$15+0.000000001)),"",Field!AS33)</f>
        <v>0.39290665195181845</v>
      </c>
      <c r="AT52" s="2">
        <f ca="1">IF(OR($M$18=0,AND(Model!$M$16=1,Field!AT$4&gt;=Model!$M$13-0.000000001,Field!AT$4&lt;=Model!$M$13+Model!$M$15+0.000000001,Field!$A33&gt;=Model!$M$14-0.000000001,Field!$A33&lt;=Model!$M$14+Model!$M$15+0.000000001)),"",Field!AT33)</f>
        <v>0.39536150809770337</v>
      </c>
      <c r="AU52" s="2">
        <f ca="1">IF(OR($M$18=0,AND(Model!$M$16=1,Field!AU$4&gt;=Model!$M$13-0.000000001,Field!AU$4&lt;=Model!$M$13+Model!$M$15+0.000000001,Field!$A33&gt;=Model!$M$14-0.000000001,Field!$A33&lt;=Model!$M$14+Model!$M$15+0.000000001)),"",Field!AU33)</f>
        <v>0.39772903317556646</v>
      </c>
      <c r="AV52" s="2">
        <f ca="1">IF(OR($M$18=0,AND(Model!$M$16=1,Field!AV$4&gt;=Model!$M$13-0.000000001,Field!AV$4&lt;=Model!$M$13+Model!$M$15+0.000000001,Field!$A33&gt;=Model!$M$14-0.000000001,Field!$A33&lt;=Model!$M$14+Model!$M$15+0.000000001)),"",Field!AV33)</f>
        <v>0.4000103978451483</v>
      </c>
      <c r="AW52" s="2">
        <f ca="1">IF(OR($M$18=0,AND(Model!$M$16=1,Field!AW$4&gt;=Model!$M$13-0.000000001,Field!AW$4&lt;=Model!$M$13+Model!$M$15+0.000000001,Field!$A33&gt;=Model!$M$14-0.000000001,Field!$A33&lt;=Model!$M$14+Model!$M$15+0.000000001)),"",Field!AW33)</f>
        <v>0.40220668720241221</v>
      </c>
      <c r="AX52" s="2">
        <f ca="1">IF(OR($M$18=0,AND(Model!$M$16=1,Field!AX$4&gt;=Model!$M$13-0.000000001,Field!AX$4&lt;=Model!$M$13+Model!$M$15+0.000000001,Field!$A33&gt;=Model!$M$14-0.000000001,Field!$A33&lt;=Model!$M$14+Model!$M$15+0.000000001)),"",Field!AX33)</f>
        <v>0.4043188015969022</v>
      </c>
      <c r="AY52" s="2">
        <f ca="1">IF(OR($M$18=0,AND(Model!$M$16=1,Field!AY$4&gt;=Model!$M$13-0.000000001,Field!AY$4&lt;=Model!$M$13+Model!$M$15+0.000000001,Field!$A33&gt;=Model!$M$14-0.000000001,Field!$A33&lt;=Model!$M$14+Model!$M$15+0.000000001)),"",Field!AY33)</f>
        <v>0.40634729856152946</v>
      </c>
      <c r="AZ52" s="2">
        <f ca="1">IF(OR($M$18=0,AND(Model!$M$16=1,Field!AZ$4&gt;=Model!$M$13-0.000000001,Field!AZ$4&lt;=Model!$M$13+Model!$M$15+0.000000001,Field!$A33&gt;=Model!$M$14-0.000000001,Field!$A33&lt;=Model!$M$14+Model!$M$15+0.000000001)),"",Field!AZ33)</f>
        <v>0.40829214174523204</v>
      </c>
      <c r="BA52" s="2">
        <f ca="1">IF(OR($M$18=0,AND(Model!$M$16=1,Field!BA$4&gt;=Model!$M$13-0.000000001,Field!BA$4&lt;=Model!$M$13+Model!$M$15+0.000000001,Field!$A33&gt;=Model!$M$14-0.000000001,Field!$A33&lt;=Model!$M$14+Model!$M$15+0.000000001)),"",Field!BA33)</f>
        <v>0.41015230585584467</v>
      </c>
      <c r="BB52" s="2">
        <f ca="1">IF(OR($M$18=0,AND(Model!$M$16=1,Field!BB$4&gt;=Model!$M$13-0.000000001,Field!BB$4&lt;=Model!$M$13+Model!$M$15+0.000000001,Field!$A33&gt;=Model!$M$14-0.000000001,Field!$A33&lt;=Model!$M$14+Model!$M$15+0.000000001)),"",Field!BB33)</f>
        <v>0.41192515843413491</v>
      </c>
      <c r="BC52" s="2">
        <f ca="1">IF(OR($M$18=0,AND(Model!$M$16=1,Field!BC$4&gt;=Model!$M$13-0.000000001,Field!BC$4&lt;=Model!$M$13+Model!$M$15+0.000000001,Field!$A33&gt;=Model!$M$14-0.000000001,Field!$A33&lt;=Model!$M$14+Model!$M$15+0.000000001)),"",Field!BC33)</f>
        <v>0.4136054943164611</v>
      </c>
      <c r="BD52" s="2">
        <f ca="1">IF(OR($M$18=0,AND(Model!$M$16=1,Field!BD$4&gt;=Model!$M$13-0.000000001,Field!BD$4&lt;=Model!$M$13+Model!$M$15+0.000000001,Field!$A33&gt;=Model!$M$14-0.000000001,Field!$A33&lt;=Model!$M$14+Model!$M$15+0.000000001)),"",Field!BD33)</f>
        <v>0.41518402793850195</v>
      </c>
      <c r="BE52" s="2">
        <f ca="1">IF(OR($M$18=0,AND(Model!$M$16=1,Field!BE$4&gt;=Model!$M$13-0.000000001,Field!BE$4&lt;=Model!$M$13+Model!$M$15+0.000000001,Field!$A33&gt;=Model!$M$14-0.000000001,Field!$A33&lt;=Model!$M$14+Model!$M$15+0.000000001)),"",Field!BE33)</f>
        <v>0.4166450379542993</v>
      </c>
      <c r="BF52" s="2">
        <f ca="1">IF(OR($M$18=0,AND(Model!$M$16=1,Field!BF$4&gt;=Model!$M$13-0.000000001,Field!BF$4&lt;=Model!$M$13+Model!$M$15+0.000000001,Field!$A33&gt;=Model!$M$14-0.000000001,Field!$A33&lt;=Model!$M$14+Model!$M$15+0.000000001)),"",Field!BF33)</f>
        <v>0.41796268565338274</v>
      </c>
      <c r="BG52" s="2">
        <f ca="1">IF(OR($M$18=0,AND(Model!$M$16=1,Field!BG$4&gt;=Model!$M$13-0.000000001,Field!BG$4&lt;=Model!$M$13+Model!$M$15+0.000000001,Field!$A33&gt;=Model!$M$14-0.000000001,Field!$A33&lt;=Model!$M$14+Model!$M$15+0.000000001)),"",Field!BG33)</f>
        <v>0.41909525844314355</v>
      </c>
      <c r="BH52" s="2">
        <f ca="1">IF(OR($M$18=0,AND(Model!$M$16=1,Field!BH$4&gt;=Model!$M$13-0.000000001,Field!BH$4&lt;=Model!$M$13+Model!$M$15+0.000000001,Field!$A33&gt;=Model!$M$14-0.000000001,Field!$A33&lt;=Model!$M$14+Model!$M$15+0.000000001)),"",Field!BH33)</f>
        <v>0.41997616778248326</v>
      </c>
      <c r="BI52" s="2">
        <f ca="1">IF(OR($M$18=0,AND(Model!$M$16=1,Field!BI$4&gt;=Model!$M$13-0.000000001,Field!BI$4&lt;=Model!$M$13+Model!$M$15+0.000000001,Field!$A33&gt;=Model!$M$14-0.000000001,Field!$A33&lt;=Model!$M$14+Model!$M$15+0.000000001)),"",Field!BI33)</f>
        <v>0.42049987261410349</v>
      </c>
      <c r="BJ52" s="7">
        <f ca="1">IF(OR($M$18=0,AND(Model!$M$16=1,Field!BJ$4&gt;=Model!$M$13-0.000000001,Field!BJ$4&lt;=Model!$M$13+Model!$M$15+0.000000001,Field!$A33&gt;=Model!$M$14-0.000000001,Field!$A33&lt;=Model!$M$14+Model!$M$15+0.000000001)),"",Field!BJ33)</f>
        <v>0.42049987261410349</v>
      </c>
      <c r="BK52" s="1"/>
    </row>
    <row r="53" spans="1:63" ht="12" customHeight="1">
      <c r="A53" s="1"/>
      <c r="B53" s="6">
        <f>IF(OR($M$18=0,AND(Model!$M$16=1,Field!B$4&gt;=Model!$M$13-0.000000001,Field!B$4&lt;=Model!$M$13+Model!$M$15+0.000000001,Field!$A34&gt;=Model!$M$14-0.000000001,Field!$A34&lt;=Model!$M$14+Model!$M$15+0.000000001)),"",Field!B34)</f>
        <v>1</v>
      </c>
      <c r="C53" s="2">
        <f ca="1">IF(OR($M$18=0,AND(Model!$M$16=1,Field!C$4&gt;=Model!$M$13-0.000000001,Field!C$4&lt;=Model!$M$13+Model!$M$15+0.000000001,Field!$A34&gt;=Model!$M$14-0.000000001,Field!$A34&lt;=Model!$M$14+Model!$M$15+0.000000001)),"",Field!C34)</f>
        <v>0.99969052154775229</v>
      </c>
      <c r="D53" s="2">
        <f ca="1">IF(OR($M$18=0,AND(Model!$M$16=1,Field!D$4&gt;=Model!$M$13-0.000000001,Field!D$4&lt;=Model!$M$13+Model!$M$15+0.000000001,Field!$A34&gt;=Model!$M$14-0.000000001,Field!$A34&lt;=Model!$M$14+Model!$M$15+0.000000001)),"",Field!D34)</f>
        <v>0.99922792617287004</v>
      </c>
      <c r="E53" s="2">
        <f ca="1">IF(OR($M$18=0,AND(Model!$M$16=1,Field!E$4&gt;=Model!$M$13-0.000000001,Field!E$4&lt;=Model!$M$13+Model!$M$15+0.000000001,Field!$A34&gt;=Model!$M$14-0.000000001,Field!$A34&lt;=Model!$M$14+Model!$M$15+0.000000001)),"",Field!E34)</f>
        <v>0.99853834966013122</v>
      </c>
      <c r="F53" s="2">
        <f ca="1">IF(OR($M$18=0,AND(Model!$M$16=1,Field!F$4&gt;=Model!$M$13-0.000000001,Field!F$4&lt;=Model!$M$13+Model!$M$15+0.000000001,Field!$A34&gt;=Model!$M$14-0.000000001,Field!$A34&lt;=Model!$M$14+Model!$M$15+0.000000001)),"",Field!F34)</f>
        <v>0.99751303924618684</v>
      </c>
      <c r="G53" s="2">
        <f ca="1">IF(OR($M$18=0,AND(Model!$M$16=1,Field!G$4&gt;=Model!$M$13-0.000000001,Field!G$4&lt;=Model!$M$13+Model!$M$15+0.000000001,Field!$A34&gt;=Model!$M$14-0.000000001,Field!$A34&lt;=Model!$M$14+Model!$M$15+0.000000001)),"",Field!G34)</f>
        <v>0.99599270725719313</v>
      </c>
      <c r="H53" s="2">
        <f ca="1">IF(OR($M$18=0,AND(Model!$M$16=1,Field!H$4&gt;=Model!$M$13-0.000000001,Field!H$4&lt;=Model!$M$13+Model!$M$15+0.000000001,Field!$A34&gt;=Model!$M$14-0.000000001,Field!$A34&lt;=Model!$M$14+Model!$M$15+0.000000001)),"",Field!H34)</f>
        <v>0.99374562111506504</v>
      </c>
      <c r="I53" s="2">
        <f ca="1">IF(OR($M$18=0,AND(Model!$M$16=1,Field!I$4&gt;=Model!$M$13-0.000000001,Field!I$4&lt;=Model!$M$13+Model!$M$15+0.000000001,Field!$A34&gt;=Model!$M$14-0.000000001,Field!$A34&lt;=Model!$M$14+Model!$M$15+0.000000001)),"",Field!I34)</f>
        <v>0.99043770697730604</v>
      </c>
      <c r="J53" s="2">
        <f ca="1">IF(OR($M$18=0,AND(Model!$M$16=1,Field!J$4&gt;=Model!$M$13-0.000000001,Field!J$4&lt;=Model!$M$13+Model!$M$15+0.000000001,Field!$A34&gt;=Model!$M$14-0.000000001,Field!$A34&lt;=Model!$M$14+Model!$M$15+0.000000001)),"",Field!J34)</f>
        <v>0.98559340829465281</v>
      </c>
      <c r="K53" s="2">
        <f ca="1">IF(OR($M$18=0,AND(Model!$M$16=1,Field!K$4&gt;=Model!$M$13-0.000000001,Field!K$4&lt;=Model!$M$13+Model!$M$15+0.000000001,Field!$A34&gt;=Model!$M$14-0.000000001,Field!$A34&lt;=Model!$M$14+Model!$M$15+0.000000001)),"",Field!K34)</f>
        <v>0.9785480155096935</v>
      </c>
      <c r="L53" s="2">
        <f ca="1">IF(OR($M$18=0,AND(Model!$M$16=1,Field!L$4&gt;=Model!$M$13-0.000000001,Field!L$4&lt;=Model!$M$13+Model!$M$15+0.000000001,Field!$A34&gt;=Model!$M$14-0.000000001,Field!$A34&lt;=Model!$M$14+Model!$M$15+0.000000001)),"",Field!L34)</f>
        <v>0.96839760442982914</v>
      </c>
      <c r="M53" s="2">
        <f ca="1">IF(OR($M$18=0,AND(Model!$M$16=1,Field!M$4&gt;=Model!$M$13-0.000000001,Field!M$4&lt;=Model!$M$13+Model!$M$15+0.000000001,Field!$A34&gt;=Model!$M$14-0.000000001,Field!$A34&lt;=Model!$M$14+Model!$M$15+0.000000001)),"",Field!M34)</f>
        <v>0.95396529308201394</v>
      </c>
      <c r="N53" s="2">
        <f ca="1">IF(OR($M$18=0,AND(Model!$M$16=1,Field!N$4&gt;=Model!$M$13-0.000000001,Field!N$4&lt;=Model!$M$13+Model!$M$15+0.000000001,Field!$A34&gt;=Model!$M$14-0.000000001,Field!$A34&lt;=Model!$M$14+Model!$M$15+0.000000001)),"",Field!N34)</f>
        <v>0.93382822988956937</v>
      </c>
      <c r="O53" s="2">
        <f ca="1">IF(OR($M$18=0,AND(Model!$M$16=1,Field!O$4&gt;=Model!$M$13-0.000000001,Field!O$4&lt;=Model!$M$13+Model!$M$15+0.000000001,Field!$A34&gt;=Model!$M$14-0.000000001,Field!$A34&lt;=Model!$M$14+Model!$M$15+0.000000001)),"",Field!O34)</f>
        <v>0.9064942698530507</v>
      </c>
      <c r="P53" s="2">
        <f ca="1">IF(OR($M$18=0,AND(Model!$M$16=1,Field!P$4&gt;=Model!$M$13-0.000000001,Field!P$4&lt;=Model!$M$13+Model!$M$15+0.000000001,Field!$A34&gt;=Model!$M$14-0.000000001,Field!$A34&lt;=Model!$M$14+Model!$M$15+0.000000001)),"",Field!P34)</f>
        <v>0.87087043339406478</v>
      </c>
      <c r="Q53" s="2">
        <f ca="1">IF(OR($M$18=0,AND(Model!$M$16=1,Field!Q$4&gt;=Model!$M$13-0.000000001,Field!Q$4&lt;=Model!$M$13+Model!$M$15+0.000000001,Field!$A34&gt;=Model!$M$14-0.000000001,Field!$A34&lt;=Model!$M$14+Model!$M$15+0.000000001)),"",Field!Q34)</f>
        <v>0.82714613827614925</v>
      </c>
      <c r="R53" s="2">
        <f ca="1">IF(OR($M$18=0,AND(Model!$M$16=1,Field!R$4&gt;=Model!$M$13-0.000000001,Field!R$4&lt;=Model!$M$13+Model!$M$15+0.000000001,Field!$A34&gt;=Model!$M$14-0.000000001,Field!$A34&lt;=Model!$M$14+Model!$M$15+0.000000001)),"",Field!R34)</f>
        <v>0.77785356742943434</v>
      </c>
      <c r="S53" s="2">
        <f ca="1">IF(OR($M$18=0,AND(Model!$M$16=1,Field!S$4&gt;=Model!$M$13-0.000000001,Field!S$4&lt;=Model!$M$13+Model!$M$15+0.000000001,Field!$A34&gt;=Model!$M$14-0.000000001,Field!$A34&lt;=Model!$M$14+Model!$M$15+0.000000001)),"",Field!S34)</f>
        <v>0.72773928197890925</v>
      </c>
      <c r="T53" s="2">
        <f ca="1">IF(OR($M$18=0,AND(Model!$M$16=1,Field!T$4&gt;=Model!$M$13-0.000000001,Field!T$4&lt;=Model!$M$13+Model!$M$15+0.000000001,Field!$A34&gt;=Model!$M$14-0.000000001,Field!$A34&lt;=Model!$M$14+Model!$M$15+0.000000001)),"",Field!T34)</f>
        <v>0.68030586431498385</v>
      </c>
      <c r="U53" s="2">
        <f ca="1">IF(OR($M$18=0,AND(Model!$M$16=1,Field!U$4&gt;=Model!$M$13-0.000000001,Field!U$4&lt;=Model!$M$13+Model!$M$15+0.000000001,Field!$A34&gt;=Model!$M$14-0.000000001,Field!$A34&lt;=Model!$M$14+Model!$M$15+0.000000001)),"",Field!U34)</f>
        <v>0.63726131794428353</v>
      </c>
      <c r="V53" s="2">
        <f ca="1">IF(OR($M$18=0,AND(Model!$M$16=1,Field!V$4&gt;=Model!$M$13-0.000000001,Field!V$4&lt;=Model!$M$13+Model!$M$15+0.000000001,Field!$A34&gt;=Model!$M$14-0.000000001,Field!$A34&lt;=Model!$M$14+Model!$M$15+0.000000001)),"",Field!V34)</f>
        <v>0.59907030967268049</v>
      </c>
      <c r="W53" s="2">
        <f ca="1">IF(OR($M$18=0,AND(Model!$M$16=1,Field!W$4&gt;=Model!$M$13-0.000000001,Field!W$4&lt;=Model!$M$13+Model!$M$15+0.000000001,Field!$A34&gt;=Model!$M$14-0.000000001,Field!$A34&lt;=Model!$M$14+Model!$M$15+0.000000001)),"",Field!W34)</f>
        <v>0.56555996535079944</v>
      </c>
      <c r="X53" s="2">
        <f ca="1">IF(OR($M$18=0,AND(Model!$M$16=1,Field!X$4&gt;=Model!$M$13-0.000000001,Field!X$4&lt;=Model!$M$13+Model!$M$15+0.000000001,Field!$A34&gt;=Model!$M$14-0.000000001,Field!$A34&lt;=Model!$M$14+Model!$M$15+0.000000001)),"",Field!X34)</f>
        <v>0.53632693833326617</v>
      </c>
      <c r="Y53" s="2">
        <f ca="1">IF(OR($M$18=0,AND(Model!$M$16=1,Field!Y$4&gt;=Model!$M$13-0.000000001,Field!Y$4&lt;=Model!$M$13+Model!$M$15+0.000000001,Field!$A34&gt;=Model!$M$14-0.000000001,Field!$A34&lt;=Model!$M$14+Model!$M$15+0.000000001)),"",Field!Y34)</f>
        <v>0.51097020084994815</v>
      </c>
      <c r="Z53" s="2">
        <f ca="1">IF(OR($M$18=0,AND(Model!$M$16=1,Field!Z$4&gt;=Model!$M$13-0.000000001,Field!Z$4&lt;=Model!$M$13+Model!$M$15+0.000000001,Field!$A34&gt;=Model!$M$14-0.000000001,Field!$A34&lt;=Model!$M$14+Model!$M$15+0.000000001)),"",Field!Z34)</f>
        <v>0.48921752990355888</v>
      </c>
      <c r="AA53" s="2">
        <f ca="1">IF(OR($M$18=0,AND(Model!$M$16=1,Field!AA$4&gt;=Model!$M$13-0.000000001,Field!AA$4&lt;=Model!$M$13+Model!$M$15+0.000000001,Field!$A34&gt;=Model!$M$14-0.000000001,Field!$A34&lt;=Model!$M$14+Model!$M$15+0.000000001)),"",Field!AA34)</f>
        <v>0.47098311217078859</v>
      </c>
      <c r="AB53" s="2">
        <f ca="1">IF(OR($M$18=0,AND(Model!$M$16=1,Field!AB$4&gt;=Model!$M$13-0.000000001,Field!AB$4&lt;=Model!$M$13+Model!$M$15+0.000000001,Field!$A34&gt;=Model!$M$14-0.000000001,Field!$A34&lt;=Model!$M$14+Model!$M$15+0.000000001)),"",Field!AB34)</f>
        <v>0.45633387002354925</v>
      </c>
      <c r="AC53" s="2">
        <f ca="1">IF(OR($M$18=0,AND(Model!$M$16=1,Field!AC$4&gt;=Model!$M$13-0.000000001,Field!AC$4&lt;=Model!$M$13+Model!$M$15+0.000000001,Field!$A34&gt;=Model!$M$14-0.000000001,Field!$A34&lt;=Model!$M$14+Model!$M$15+0.000000001)),"",Field!AC34)</f>
        <v>0.44527471017285619</v>
      </c>
      <c r="AD53" s="2">
        <f ca="1">IF(OR($M$18=0,AND(Model!$M$16=1,Field!AD$4&gt;=Model!$M$13-0.000000001,Field!AD$4&lt;=Model!$M$13+Model!$M$15+0.000000001,Field!$A34&gt;=Model!$M$14-0.000000001,Field!$A34&lt;=Model!$M$14+Model!$M$15+0.000000001)),"",Field!AD34)</f>
        <v>0.43735836579013321</v>
      </c>
      <c r="AE53" s="2">
        <f ca="1">IF(OR($M$18=0,AND(Model!$M$16=1,Field!AE$4&gt;=Model!$M$13-0.000000001,Field!AE$4&lt;=Model!$M$13+Model!$M$15+0.000000001,Field!$A34&gt;=Model!$M$14-0.000000001,Field!$A34&lt;=Model!$M$14+Model!$M$15+0.000000001)),"",Field!AE34)</f>
        <v>0.43191860412262589</v>
      </c>
      <c r="AF53" s="2">
        <f ca="1">IF(OR($M$18=0,AND(Model!$M$16=1,Field!AF$4&gt;=Model!$M$13-0.000000001,Field!AF$4&lt;=Model!$M$13+Model!$M$15+0.000000001,Field!$A34&gt;=Model!$M$14-0.000000001,Field!$A34&lt;=Model!$M$14+Model!$M$15+0.000000001)),"",Field!AF34)</f>
        <v>0.42830771224112918</v>
      </c>
      <c r="AG53" s="2">
        <f ca="1">IF(OR($M$18=0,AND(Model!$M$16=1,Field!AG$4&gt;=Model!$M$13-0.000000001,Field!AG$4&lt;=Model!$M$13+Model!$M$15+0.000000001,Field!$A34&gt;=Model!$M$14-0.000000001,Field!$A34&lt;=Model!$M$14+Model!$M$15+0.000000001)),"",Field!AG34)</f>
        <v>0.42600019597056948</v>
      </c>
      <c r="AH53" s="2">
        <f ca="1">IF(OR($M$18=0,AND(Model!$M$16=1,Field!AH$4&gt;=Model!$M$13-0.000000001,Field!AH$4&lt;=Model!$M$13+Model!$M$15+0.000000001,Field!$A34&gt;=Model!$M$14-0.000000001,Field!$A34&lt;=Model!$M$14+Model!$M$15+0.000000001)),"",Field!AH34)</f>
        <v>0.42460688763968085</v>
      </c>
      <c r="AI53" s="2">
        <f ca="1">IF(OR($M$18=0,AND(Model!$M$16=1,Field!AI$4&gt;=Model!$M$13-0.000000001,Field!AI$4&lt;=Model!$M$13+Model!$M$15+0.000000001,Field!$A34&gt;=Model!$M$14-0.000000001,Field!$A34&lt;=Model!$M$14+Model!$M$15+0.000000001)),"",Field!AI34)</f>
        <v>0.42385278158529305</v>
      </c>
      <c r="AJ53" s="2">
        <f ca="1">IF(OR($M$18=0,AND(Model!$M$16=1,Field!AJ$4&gt;=Model!$M$13-0.000000001,Field!AJ$4&lt;=Model!$M$13+Model!$M$15+0.000000001,Field!$A34&gt;=Model!$M$14-0.000000001,Field!$A34&lt;=Model!$M$14+Model!$M$15+0.000000001)),"",Field!AJ34)</f>
        <v>0.4235476736928056</v>
      </c>
      <c r="AK53" s="2">
        <f ca="1">IF(OR($M$18=0,AND(Model!$M$16=1,Field!AK$4&gt;=Model!$M$13-0.000000001,Field!AK$4&lt;=Model!$M$13+Model!$M$15+0.000000001,Field!$A34&gt;=Model!$M$14-0.000000001,Field!$A34&lt;=Model!$M$14+Model!$M$15+0.000000001)),"",Field!AK34)</f>
        <v>0.4235607412795665</v>
      </c>
      <c r="AL53" s="2">
        <f ca="1">IF(OR($M$18=0,AND(Model!$M$16=1,Field!AL$4&gt;=Model!$M$13-0.000000001,Field!AL$4&lt;=Model!$M$13+Model!$M$15+0.000000001,Field!$A34&gt;=Model!$M$14-0.000000001,Field!$A34&lt;=Model!$M$14+Model!$M$15+0.000000001)),"",Field!AL34)</f>
        <v>0.42380155622693627</v>
      </c>
      <c r="AM53" s="2">
        <f ca="1">IF(OR($M$18=0,AND(Model!$M$16=1,Field!AM$4&gt;=Model!$M$13-0.000000001,Field!AM$4&lt;=Model!$M$13+Model!$M$15+0.000000001,Field!$A34&gt;=Model!$M$14-0.000000001,Field!$A34&lt;=Model!$M$14+Model!$M$15+0.000000001)),"",Field!AM34)</f>
        <v>0.42420685106319589</v>
      </c>
      <c r="AN53" s="2">
        <f ca="1">IF(OR($M$18=0,AND(Model!$M$16=1,Field!AN$4&gt;=Model!$M$13-0.000000001,Field!AN$4&lt;=Model!$M$13+Model!$M$15+0.000000001,Field!$A34&gt;=Model!$M$14-0.000000001,Field!$A34&lt;=Model!$M$14+Model!$M$15+0.000000001)),"",Field!AN34)</f>
        <v>0.42473160966243639</v>
      </c>
      <c r="AO53" s="2">
        <f ca="1">IF(OR($M$18=0,AND(Model!$M$16=1,Field!AO$4&gt;=Model!$M$13-0.000000001,Field!AO$4&lt;=Model!$M$13+Model!$M$15+0.000000001,Field!$A34&gt;=Model!$M$14-0.000000001,Field!$A34&lt;=Model!$M$14+Model!$M$15+0.000000001)),"",Field!AO34)</f>
        <v>0.42534316713339232</v>
      </c>
      <c r="AP53" s="2">
        <f ca="1">IF(OR($M$18=0,AND(Model!$M$16=1,Field!AP$4&gt;=Model!$M$13-0.000000001,Field!AP$4&lt;=Model!$M$13+Model!$M$15+0.000000001,Field!$A34&gt;=Model!$M$14-0.000000001,Field!$A34&lt;=Model!$M$14+Model!$M$15+0.000000001)),"",Field!AP34)</f>
        <v>0.42601732409177262</v>
      </c>
      <c r="AQ53" s="2">
        <f ca="1">IF(OR($M$18=0,AND(Model!$M$16=1,Field!AQ$4&gt;=Model!$M$13-0.000000001,Field!AQ$4&lt;=Model!$M$13+Model!$M$15+0.000000001,Field!$A34&gt;=Model!$M$14-0.000000001,Field!$A34&lt;=Model!$M$14+Model!$M$15+0.000000001)),"",Field!AQ34)</f>
        <v>0.42673578322796474</v>
      </c>
      <c r="AR53" s="2">
        <f ca="1">IF(OR($M$18=0,AND(Model!$M$16=1,Field!AR$4&gt;=Model!$M$13-0.000000001,Field!AR$4&lt;=Model!$M$13+Model!$M$15+0.000000001,Field!$A34&gt;=Model!$M$14-0.000000001,Field!$A34&lt;=Model!$M$14+Model!$M$15+0.000000001)),"",Field!AR34)</f>
        <v>0.42748444597653146</v>
      </c>
      <c r="AS53" s="2">
        <f ca="1">IF(OR($M$18=0,AND(Model!$M$16=1,Field!AS$4&gt;=Model!$M$13-0.000000001,Field!AS$4&lt;=Model!$M$13+Model!$M$15+0.000000001,Field!$A34&gt;=Model!$M$14-0.000000001,Field!$A34&lt;=Model!$M$14+Model!$M$15+0.000000001)),"",Field!AS34)</f>
        <v>0.42825226682119744</v>
      </c>
      <c r="AT53" s="2">
        <f ca="1">IF(OR($M$18=0,AND(Model!$M$16=1,Field!AT$4&gt;=Model!$M$13-0.000000001,Field!AT$4&lt;=Model!$M$13+Model!$M$15+0.000000001,Field!$A34&gt;=Model!$M$14-0.000000001,Field!$A34&lt;=Model!$M$14+Model!$M$15+0.000000001)),"",Field!AT34)</f>
        <v>0.42903046898139657</v>
      </c>
      <c r="AU53" s="2">
        <f ca="1">IF(OR($M$18=0,AND(Model!$M$16=1,Field!AU$4&gt;=Model!$M$13-0.000000001,Field!AU$4&lt;=Model!$M$13+Model!$M$15+0.000000001,Field!$A34&gt;=Model!$M$14-0.000000001,Field!$A34&lt;=Model!$M$14+Model!$M$15+0.000000001)),"",Field!AU34)</f>
        <v>0.42981199415993238</v>
      </c>
      <c r="AV53" s="2">
        <f ca="1">IF(OR($M$18=0,AND(Model!$M$16=1,Field!AV$4&gt;=Model!$M$13-0.000000001,Field!AV$4&lt;=Model!$M$13+Model!$M$15+0.000000001,Field!$A34&gt;=Model!$M$14-0.000000001,Field!$A34&lt;=Model!$M$14+Model!$M$15+0.000000001)),"",Field!AV34)</f>
        <v>0.43059110301068554</v>
      </c>
      <c r="AW53" s="2">
        <f ca="1">IF(OR($M$18=0,AND(Model!$M$16=1,Field!AW$4&gt;=Model!$M$13-0.000000001,Field!AW$4&lt;=Model!$M$13+Model!$M$15+0.000000001,Field!$A34&gt;=Model!$M$14-0.000000001,Field!$A34&lt;=Model!$M$14+Model!$M$15+0.000000001)),"",Field!AW34)</f>
        <v>0.43136307046532213</v>
      </c>
      <c r="AX53" s="2">
        <f ca="1">IF(OR($M$18=0,AND(Model!$M$16=1,Field!AX$4&gt;=Model!$M$13-0.000000001,Field!AX$4&lt;=Model!$M$13+Model!$M$15+0.000000001,Field!$A34&gt;=Model!$M$14-0.000000001,Field!$A34&lt;=Model!$M$14+Model!$M$15+0.000000001)),"",Field!AX34)</f>
        <v>0.4321239364992106</v>
      </c>
      <c r="AY53" s="2">
        <f ca="1">IF(OR($M$18=0,AND(Model!$M$16=1,Field!AY$4&gt;=Model!$M$13-0.000000001,Field!AY$4&lt;=Model!$M$13+Model!$M$15+0.000000001,Field!$A34&gt;=Model!$M$14-0.000000001,Field!$A34&lt;=Model!$M$14+Model!$M$15+0.000000001)),"",Field!AY34)</f>
        <v>0.43287028163002822</v>
      </c>
      <c r="AZ53" s="2">
        <f ca="1">IF(OR($M$18=0,AND(Model!$M$16=1,Field!AZ$4&gt;=Model!$M$13-0.000000001,Field!AZ$4&lt;=Model!$M$13+Model!$M$15+0.000000001,Field!$A34&gt;=Model!$M$14-0.000000001,Field!$A34&lt;=Model!$M$14+Model!$M$15+0.000000001)),"",Field!AZ34)</f>
        <v>0.43359899918987244</v>
      </c>
      <c r="BA53" s="2">
        <f ca="1">IF(OR($M$18=0,AND(Model!$M$16=1,Field!BA$4&gt;=Model!$M$13-0.000000001,Field!BA$4&lt;=Model!$M$13+Model!$M$15+0.000000001,Field!$A34&gt;=Model!$M$14-0.000000001,Field!$A34&lt;=Model!$M$14+Model!$M$15+0.000000001)),"",Field!BA34)</f>
        <v>0.43430703375336638</v>
      </c>
      <c r="BB53" s="2">
        <f ca="1">IF(OR($M$18=0,AND(Model!$M$16=1,Field!BB$4&gt;=Model!$M$13-0.000000001,Field!BB$4&lt;=Model!$M$13+Model!$M$15+0.000000001,Field!$A34&gt;=Model!$M$14-0.000000001,Field!$A34&lt;=Model!$M$14+Model!$M$15+0.000000001)),"",Field!BB34)</f>
        <v>0.4349910465207823</v>
      </c>
      <c r="BC53" s="2">
        <f ca="1">IF(OR($M$18=0,AND(Model!$M$16=1,Field!BC$4&gt;=Model!$M$13-0.000000001,Field!BC$4&lt;=Model!$M$13+Model!$M$15+0.000000001,Field!$A34&gt;=Model!$M$14-0.000000001,Field!$A34&lt;=Model!$M$14+Model!$M$15+0.000000001)),"",Field!BC34)</f>
        <v>0.4356469522597301</v>
      </c>
      <c r="BD53" s="2">
        <f ca="1">IF(OR($M$18=0,AND(Model!$M$16=1,Field!BD$4&gt;=Model!$M$13-0.000000001,Field!BD$4&lt;=Model!$M$13+Model!$M$15+0.000000001,Field!$A34&gt;=Model!$M$14-0.000000001,Field!$A34&lt;=Model!$M$14+Model!$M$15+0.000000001)),"",Field!BD34)</f>
        <v>0.43626924543541529</v>
      </c>
      <c r="BE53" s="2">
        <f ca="1">IF(OR($M$18=0,AND(Model!$M$16=1,Field!BE$4&gt;=Model!$M$13-0.000000001,Field!BE$4&lt;=Model!$M$13+Model!$M$15+0.000000001,Field!$A34&gt;=Model!$M$14-0.000000001,Field!$A34&lt;=Model!$M$14+Model!$M$15+0.000000001)),"",Field!BE34)</f>
        <v>0.43684999017359372</v>
      </c>
      <c r="BF53" s="2">
        <f ca="1">IF(OR($M$18=0,AND(Model!$M$16=1,Field!BF$4&gt;=Model!$M$13-0.000000001,Field!BF$4&lt;=Model!$M$13+Model!$M$15+0.000000001,Field!$A34&gt;=Model!$M$14-0.000000001,Field!$A34&lt;=Model!$M$14+Model!$M$15+0.000000001)),"",Field!BF34)</f>
        <v>0.43737728143272431</v>
      </c>
      <c r="BG53" s="2">
        <f ca="1">IF(OR($M$18=0,AND(Model!$M$16=1,Field!BG$4&gt;=Model!$M$13-0.000000001,Field!BG$4&lt;=Model!$M$13+Model!$M$15+0.000000001,Field!$A34&gt;=Model!$M$14-0.000000001,Field!$A34&lt;=Model!$M$14+Model!$M$15+0.000000001)),"",Field!BG34)</f>
        <v>0.43783288039983143</v>
      </c>
      <c r="BH53" s="2">
        <f ca="1">IF(OR($M$18=0,AND(Model!$M$16=1,Field!BH$4&gt;=Model!$M$13-0.000000001,Field!BH$4&lt;=Model!$M$13+Model!$M$15+0.000000001,Field!$A34&gt;=Model!$M$14-0.000000001,Field!$A34&lt;=Model!$M$14+Model!$M$15+0.000000001)),"",Field!BH34)</f>
        <v>0.43818856601508316</v>
      </c>
      <c r="BI53" s="2">
        <f ca="1">IF(OR($M$18=0,AND(Model!$M$16=1,Field!BI$4&gt;=Model!$M$13-0.000000001,Field!BI$4&lt;=Model!$M$13+Model!$M$15+0.000000001,Field!$A34&gt;=Model!$M$14-0.000000001,Field!$A34&lt;=Model!$M$14+Model!$M$15+0.000000001)),"",Field!BI34)</f>
        <v>0.4384004967279318</v>
      </c>
      <c r="BJ53" s="7">
        <f ca="1">IF(OR($M$18=0,AND(Model!$M$16=1,Field!BJ$4&gt;=Model!$M$13-0.000000001,Field!BJ$4&lt;=Model!$M$13+Model!$M$15+0.000000001,Field!$A34&gt;=Model!$M$14-0.000000001,Field!$A34&lt;=Model!$M$14+Model!$M$15+0.000000001)),"",Field!BJ34)</f>
        <v>0.4384004967279318</v>
      </c>
      <c r="BK53" s="1"/>
    </row>
    <row r="54" spans="1:63" ht="12" customHeight="1">
      <c r="A54" s="11">
        <f>Field!A35</f>
        <v>0.5</v>
      </c>
      <c r="B54" s="6">
        <f>IF(OR($M$18=0,AND(Model!$M$16=1,Field!B$4&gt;=Model!$M$13-0.000000001,Field!B$4&lt;=Model!$M$13+Model!$M$15+0.000000001,Field!$A35&gt;=Model!$M$14-0.000000001,Field!$A35&lt;=Model!$M$14+Model!$M$15+0.000000001)),"",Field!B35)</f>
        <v>1</v>
      </c>
      <c r="C54" s="2">
        <f ca="1">IF(OR($M$18=0,AND(Model!$M$16=1,Field!C$4&gt;=Model!$M$13-0.000000001,Field!C$4&lt;=Model!$M$13+Model!$M$15+0.000000001,Field!$A35&gt;=Model!$M$14-0.000000001,Field!$A35&lt;=Model!$M$14+Model!$M$15+0.000000001)),"",Field!C35)</f>
        <v>0.99972926419682828</v>
      </c>
      <c r="D54" s="2">
        <f ca="1">IF(OR($M$18=0,AND(Model!$M$16=1,Field!D$4&gt;=Model!$M$13-0.000000001,Field!D$4&lt;=Model!$M$13+Model!$M$15+0.000000001,Field!$A35&gt;=Model!$M$14-0.000000001,Field!$A35&lt;=Model!$M$14+Model!$M$15+0.000000001)),"",Field!D35)</f>
        <v>0.99932583795517826</v>
      </c>
      <c r="E54" s="2">
        <f ca="1">IF(OR($M$18=0,AND(Model!$M$16=1,Field!E$4&gt;=Model!$M$13-0.000000001,Field!E$4&lt;=Model!$M$13+Model!$M$15+0.000000001,Field!$A35&gt;=Model!$M$14-0.000000001,Field!$A35&lt;=Model!$M$14+Model!$M$15+0.000000001)),"",Field!E35)</f>
        <v>0.99872768011898738</v>
      </c>
      <c r="F54" s="2">
        <f ca="1">IF(OR($M$18=0,AND(Model!$M$16=1,Field!F$4&gt;=Model!$M$13-0.000000001,Field!F$4&lt;=Model!$M$13+Model!$M$15+0.000000001,Field!$A35&gt;=Model!$M$14-0.000000001,Field!$A35&lt;=Model!$M$14+Model!$M$15+0.000000001)),"",Field!F35)</f>
        <v>0.99784464052887323</v>
      </c>
      <c r="G54" s="2">
        <f ca="1">IF(OR($M$18=0,AND(Model!$M$16=1,Field!G$4&gt;=Model!$M$13-0.000000001,Field!G$4&lt;=Model!$M$13+Model!$M$15+0.000000001,Field!$A35&gt;=Model!$M$14-0.000000001,Field!$A35&lt;=Model!$M$14+Model!$M$15+0.000000001)),"",Field!G35)</f>
        <v>0.99654667538419173</v>
      </c>
      <c r="H54" s="2">
        <f ca="1">IF(OR($M$18=0,AND(Model!$M$16=1,Field!H$4&gt;=Model!$M$13-0.000000001,Field!H$4&lt;=Model!$M$13+Model!$M$15+0.000000001,Field!$A35&gt;=Model!$M$14-0.000000001,Field!$A35&lt;=Model!$M$14+Model!$M$15+0.000000001)),"",Field!H35)</f>
        <v>0.99464793653542416</v>
      </c>
      <c r="I54" s="2">
        <f ca="1">IF(OR($M$18=0,AND(Model!$M$16=1,Field!I$4&gt;=Model!$M$13-0.000000001,Field!I$4&lt;=Model!$M$13+Model!$M$15+0.000000001,Field!$A35&gt;=Model!$M$14-0.000000001,Field!$A35&lt;=Model!$M$14+Model!$M$15+0.000000001)),"",Field!I35)</f>
        <v>0.99188608073763285</v>
      </c>
      <c r="J54" s="2">
        <f ca="1">IF(OR($M$18=0,AND(Model!$M$16=1,Field!J$4&gt;=Model!$M$13-0.000000001,Field!J$4&lt;=Model!$M$13+Model!$M$15+0.000000001,Field!$A35&gt;=Model!$M$14-0.000000001,Field!$A35&lt;=Model!$M$14+Model!$M$15+0.000000001)),"",Field!J35)</f>
        <v>0.98789694221024438</v>
      </c>
      <c r="K54" s="2">
        <f ca="1">IF(OR($M$18=0,AND(Model!$M$16=1,Field!K$4&gt;=Model!$M$13-0.000000001,Field!K$4&lt;=Model!$M$13+Model!$M$15+0.000000001,Field!$A35&gt;=Model!$M$14-0.000000001,Field!$A35&lt;=Model!$M$14+Model!$M$15+0.000000001)),"",Field!K35)</f>
        <v>0.98218675374188946</v>
      </c>
      <c r="L54" s="2">
        <f ca="1">IF(OR($M$18=0,AND(Model!$M$16=1,Field!L$4&gt;=Model!$M$13-0.000000001,Field!L$4&lt;=Model!$M$13+Model!$M$15+0.000000001,Field!$A35&gt;=Model!$M$14-0.000000001,Field!$A35&lt;=Model!$M$14+Model!$M$15+0.000000001)),"",Field!L35)</f>
        <v>0.97410849165065339</v>
      </c>
      <c r="M54" s="2">
        <f ca="1">IF(OR($M$18=0,AND(Model!$M$16=1,Field!M$4&gt;=Model!$M$13-0.000000001,Field!M$4&lt;=Model!$M$13+Model!$M$15+0.000000001,Field!$A35&gt;=Model!$M$14-0.000000001,Field!$A35&lt;=Model!$M$14+Model!$M$15+0.000000001)),"",Field!M35)</f>
        <v>0.96285721969611737</v>
      </c>
      <c r="N54" s="2">
        <f ca="1">IF(OR($M$18=0,AND(Model!$M$16=1,Field!N$4&gt;=Model!$M$13-0.000000001,Field!N$4&lt;=Model!$M$13+Model!$M$15+0.000000001,Field!$A35&gt;=Model!$M$14-0.000000001,Field!$A35&lt;=Model!$M$14+Model!$M$15+0.000000001)),"",Field!N35)</f>
        <v>0.9475127747723574</v>
      </c>
      <c r="O54" s="2">
        <f ca="1">IF(OR($M$18=0,AND(Model!$M$16=1,Field!O$4&gt;=Model!$M$13-0.000000001,Field!O$4&lt;=Model!$M$13+Model!$M$15+0.000000001,Field!$A35&gt;=Model!$M$14-0.000000001,Field!$A35&lt;=Model!$M$14+Model!$M$15+0.000000001)),"",Field!O35)</f>
        <v>0.92717453772495817</v>
      </c>
      <c r="P54" s="2">
        <f ca="1">IF(OR($M$18=0,AND(Model!$M$16=1,Field!P$4&gt;=Model!$M$13-0.000000001,Field!P$4&lt;=Model!$M$13+Model!$M$15+0.000000001,Field!$A35&gt;=Model!$M$14-0.000000001,Field!$A35&lt;=Model!$M$14+Model!$M$15+0.000000001)),"",Field!P35)</f>
        <v>0.90123779246414282</v>
      </c>
      <c r="Q54" s="2">
        <f ca="1">IF(OR($M$18=0,AND(Model!$M$16=1,Field!Q$4&gt;=Model!$M$13-0.000000001,Field!Q$4&lt;=Model!$M$13+Model!$M$15+0.000000001,Field!$A35&gt;=Model!$M$14-0.000000001,Field!$A35&lt;=Model!$M$14+Model!$M$15+0.000000001)),"",Field!Q35)</f>
        <v>0.86981119330287082</v>
      </c>
      <c r="R54" s="2">
        <f ca="1">IF(OR($M$18=0,AND(Model!$M$16=1,Field!R$4&gt;=Model!$M$13-0.000000001,Field!R$4&lt;=Model!$M$13+Model!$M$15+0.000000001,Field!$A35&gt;=Model!$M$14-0.000000001,Field!$A35&lt;=Model!$M$14+Model!$M$15+0.000000001)),"",Field!R35)</f>
        <v>0.83409540534289106</v>
      </c>
      <c r="S54" s="2">
        <f ca="1">IF(OR($M$18=0,AND(Model!$M$16=1,Field!S$4&gt;=Model!$M$13-0.000000001,Field!S$4&lt;=Model!$M$13+Model!$M$15+0.000000001,Field!$A35&gt;=Model!$M$14-0.000000001,Field!$A35&lt;=Model!$M$14+Model!$M$15+0.000000001)),"",Field!S35)</f>
        <v>0.79624452432024251</v>
      </c>
      <c r="T54" s="2">
        <f ca="1">IF(OR($M$18=0,AND(Model!$M$16=1,Field!T$4&gt;=Model!$M$13-0.000000001,Field!T$4&lt;=Model!$M$13+Model!$M$15+0.000000001,Field!$A35&gt;=Model!$M$14-0.000000001,Field!$A35&lt;=Model!$M$14+Model!$M$15+0.000000001)),"",Field!T35)</f>
        <v>0.75835872112571512</v>
      </c>
      <c r="U54" s="2">
        <f ca="1">IF(OR($M$18=0,AND(Model!$M$16=1,Field!U$4&gt;=Model!$M$13-0.000000001,Field!U$4&lt;=Model!$M$13+Model!$M$15+0.000000001,Field!$A35&gt;=Model!$M$14-0.000000001,Field!$A35&lt;=Model!$M$14+Model!$M$15+0.000000001)),"",Field!U35)</f>
        <v>0.72195078957529069</v>
      </c>
      <c r="V54" s="2">
        <f ca="1">IF(OR($M$18=0,AND(Model!$M$16=1,Field!V$4&gt;=Model!$M$13-0.000000001,Field!V$4&lt;=Model!$M$13+Model!$M$15+0.000000001,Field!$A35&gt;=Model!$M$14-0.000000001,Field!$A35&lt;=Model!$M$14+Model!$M$15+0.000000001)),"",Field!V35)</f>
        <v>0.68789723677633874</v>
      </c>
      <c r="W54" s="2">
        <f ca="1">IF(OR($M$18=0,AND(Model!$M$16=1,Field!W$4&gt;=Model!$M$13-0.000000001,Field!W$4&lt;=Model!$M$13+Model!$M$15+0.000000001,Field!$A35&gt;=Model!$M$14-0.000000001,Field!$A35&lt;=Model!$M$14+Model!$M$15+0.000000001)),"",Field!W35)</f>
        <v>0.65659778454612816</v>
      </c>
      <c r="X54" s="2">
        <f ca="1">IF(OR($M$18=0,AND(Model!$M$16=1,Field!X$4&gt;=Model!$M$13-0.000000001,Field!X$4&lt;=Model!$M$13+Model!$M$15+0.000000001,Field!$A35&gt;=Model!$M$14-0.000000001,Field!$A35&lt;=Model!$M$14+Model!$M$15+0.000000001)),"",Field!X35)</f>
        <v>0.62816589623021613</v>
      </c>
      <c r="Y54" s="2">
        <f ca="1">IF(OR($M$18=0,AND(Model!$M$16=1,Field!Y$4&gt;=Model!$M$13-0.000000001,Field!Y$4&lt;=Model!$M$13+Model!$M$15+0.000000001,Field!$A35&gt;=Model!$M$14-0.000000001,Field!$A35&lt;=Model!$M$14+Model!$M$15+0.000000001)),"",Field!Y35)</f>
        <v>0.60258353910073004</v>
      </c>
      <c r="Z54" s="2">
        <f ca="1">IF(OR($M$18=0,AND(Model!$M$16=1,Field!Z$4&gt;=Model!$M$13-0.000000001,Field!Z$4&lt;=Model!$M$13+Model!$M$15+0.000000001,Field!$A35&gt;=Model!$M$14-0.000000001,Field!$A35&lt;=Model!$M$14+Model!$M$15+0.000000001)),"",Field!Z35)</f>
        <v>0.57980726801217042</v>
      </c>
      <c r="AA54" s="2">
        <f ca="1">IF(OR($M$18=0,AND(Model!$M$16=1,Field!AA$4&gt;=Model!$M$13-0.000000001,Field!AA$4&lt;=Model!$M$13+Model!$M$15+0.000000001,Field!$A35&gt;=Model!$M$14-0.000000001,Field!$A35&lt;=Model!$M$14+Model!$M$15+0.000000001)),"",Field!AA35)</f>
        <v>0.55982441956287865</v>
      </c>
      <c r="AB54" s="2">
        <f ca="1">IF(OR($M$18=0,AND(Model!$M$16=1,Field!AB$4&gt;=Model!$M$13-0.000000001,Field!AB$4&lt;=Model!$M$13+Model!$M$15+0.000000001,Field!$A35&gt;=Model!$M$14-0.000000001,Field!$A35&lt;=Model!$M$14+Model!$M$15+0.000000001)),"",Field!AB35)</f>
        <v>0.54264885726926293</v>
      </c>
      <c r="AC54" s="2">
        <f ca="1">IF(OR($M$18=0,AND(Model!$M$16=1,Field!AC$4&gt;=Model!$M$13-0.000000001,Field!AC$4&lt;=Model!$M$13+Model!$M$15+0.000000001,Field!$A35&gt;=Model!$M$14-0.000000001,Field!$A35&lt;=Model!$M$14+Model!$M$15+0.000000001)),"",Field!AC35)</f>
        <v>0.52824157814592243</v>
      </c>
      <c r="AD54" s="2">
        <f ca="1">IF(OR($M$18=0,AND(Model!$M$16=1,Field!AD$4&gt;=Model!$M$13-0.000000001,Field!AD$4&lt;=Model!$M$13+Model!$M$15+0.000000001,Field!$A35&gt;=Model!$M$14-0.000000001,Field!$A35&lt;=Model!$M$14+Model!$M$15+0.000000001)),"",Field!AD35)</f>
        <v>0.51639743744910915</v>
      </c>
      <c r="AE54" s="2">
        <f ca="1">IF(OR($M$18=0,AND(Model!$M$16=1,Field!AE$4&gt;=Model!$M$13-0.000000001,Field!AE$4&lt;=Model!$M$13+Model!$M$15+0.000000001,Field!$A35&gt;=Model!$M$14-0.000000001,Field!$A35&lt;=Model!$M$14+Model!$M$15+0.000000001)),"",Field!AE35)</f>
        <v>0.50677885027429226</v>
      </c>
      <c r="AF54" s="2">
        <f ca="1">IF(OR($M$18=0,AND(Model!$M$16=1,Field!AF$4&gt;=Model!$M$13-0.000000001,Field!AF$4&lt;=Model!$M$13+Model!$M$15+0.000000001,Field!$A35&gt;=Model!$M$14-0.000000001,Field!$A35&lt;=Model!$M$14+Model!$M$15+0.000000001)),"",Field!AF35)</f>
        <v>0.49900127102242137</v>
      </c>
      <c r="AG54" s="2">
        <f ca="1">IF(OR($M$18=0,AND(Model!$M$16=1,Field!AG$4&gt;=Model!$M$13-0.000000001,Field!AG$4&lt;=Model!$M$13+Model!$M$15+0.000000001,Field!$A35&gt;=Model!$M$14-0.000000001,Field!$A35&lt;=Model!$M$14+Model!$M$15+0.000000001)),"",Field!AG35)</f>
        <v>0.49269961668850137</v>
      </c>
      <c r="AH54" s="2">
        <f ca="1">IF(OR($M$18=0,AND(Model!$M$16=1,Field!AH$4&gt;=Model!$M$13-0.000000001,Field!AH$4&lt;=Model!$M$13+Model!$M$15+0.000000001,Field!$A35&gt;=Model!$M$14-0.000000001,Field!$A35&lt;=Model!$M$14+Model!$M$15+0.000000001)),"",Field!AH35)</f>
        <v>0.48756098389292846</v>
      </c>
      <c r="AI54" s="2">
        <f ca="1">IF(OR($M$18=0,AND(Model!$M$16=1,Field!AI$4&gt;=Model!$M$13-0.000000001,Field!AI$4&lt;=Model!$M$13+Model!$M$15+0.000000001,Field!$A35&gt;=Model!$M$14-0.000000001,Field!$A35&lt;=Model!$M$14+Model!$M$15+0.000000001)),"",Field!AI35)</f>
        <v>0.48333270781658882</v>
      </c>
      <c r="AJ54" s="2">
        <f ca="1">IF(OR($M$18=0,AND(Model!$M$16=1,Field!AJ$4&gt;=Model!$M$13-0.000000001,Field!AJ$4&lt;=Model!$M$13+Model!$M$15+0.000000001,Field!$A35&gt;=Model!$M$14-0.000000001,Field!$A35&lt;=Model!$M$14+Model!$M$15+0.000000001)),"",Field!AJ35)</f>
        <v>0.47981758830923976</v>
      </c>
      <c r="AK54" s="2">
        <f ca="1">IF(OR($M$18=0,AND(Model!$M$16=1,Field!AK$4&gt;=Model!$M$13-0.000000001,Field!AK$4&lt;=Model!$M$13+Model!$M$15+0.000000001,Field!$A35&gt;=Model!$M$14-0.000000001,Field!$A35&lt;=Model!$M$14+Model!$M$15+0.000000001)),"",Field!AK35)</f>
        <v>0.47686440218008103</v>
      </c>
      <c r="AL54" s="2">
        <f ca="1">IF(OR($M$18=0,AND(Model!$M$16=1,Field!AL$4&gt;=Model!$M$13-0.000000001,Field!AL$4&lt;=Model!$M$13+Model!$M$15+0.000000001,Field!$A35&gt;=Model!$M$14-0.000000001,Field!$A35&lt;=Model!$M$14+Model!$M$15+0.000000001)),"",Field!AL35)</f>
        <v>0.47435795887617199</v>
      </c>
      <c r="AM54" s="2">
        <f ca="1">IF(OR($M$18=0,AND(Model!$M$16=1,Field!AM$4&gt;=Model!$M$13-0.000000001,Field!AM$4&lt;=Model!$M$13+Model!$M$15+0.000000001,Field!$A35&gt;=Model!$M$14-0.000000001,Field!$A35&lt;=Model!$M$14+Model!$M$15+0.000000001)),"",Field!AM35)</f>
        <v>0.47221045641541082</v>
      </c>
      <c r="AN54" s="2">
        <f ca="1">IF(OR($M$18=0,AND(Model!$M$16=1,Field!AN$4&gt;=Model!$M$13-0.000000001,Field!AN$4&lt;=Model!$M$13+Model!$M$15+0.000000001,Field!$A35&gt;=Model!$M$14-0.000000001,Field!$A35&lt;=Model!$M$14+Model!$M$15+0.000000001)),"",Field!AN35)</f>
        <v>0.47035459284180609</v>
      </c>
      <c r="AO54" s="2">
        <f ca="1">IF(OR($M$18=0,AND(Model!$M$16=1,Field!AO$4&gt;=Model!$M$13-0.000000001,Field!AO$4&lt;=Model!$M$13+Model!$M$15+0.000000001,Field!$A35&gt;=Model!$M$14-0.000000001,Field!$A35&lt;=Model!$M$14+Model!$M$15+0.000000001)),"",Field!AO35)</f>
        <v>0.46873832382842934</v>
      </c>
      <c r="AP54" s="2">
        <f ca="1">IF(OR($M$18=0,AND(Model!$M$16=1,Field!AP$4&gt;=Model!$M$13-0.000000001,Field!AP$4&lt;=Model!$M$13+Model!$M$15+0.000000001,Field!$A35&gt;=Model!$M$14-0.000000001,Field!$A35&lt;=Model!$M$14+Model!$M$15+0.000000001)),"",Field!AP35)</f>
        <v>0.46732097134626127</v>
      </c>
      <c r="AQ54" s="2">
        <f ca="1">IF(OR($M$18=0,AND(Model!$M$16=1,Field!AQ$4&gt;=Model!$M$13-0.000000001,Field!AQ$4&lt;=Model!$M$13+Model!$M$15+0.000000001,Field!$A35&gt;=Model!$M$14-0.000000001,Field!$A35&lt;=Model!$M$14+Model!$M$15+0.000000001)),"",Field!AQ35)</f>
        <v>0.46607037109472299</v>
      </c>
      <c r="AR54" s="2">
        <f ca="1">IF(OR($M$18=0,AND(Model!$M$16=1,Field!AR$4&gt;=Model!$M$13-0.000000001,Field!AR$4&lt;=Model!$M$13+Model!$M$15+0.000000001,Field!$A35&gt;=Model!$M$14-0.000000001,Field!$A35&lt;=Model!$M$14+Model!$M$15+0.000000001)),"",Field!AR35)</f>
        <v>0.46496079093123277</v>
      </c>
      <c r="AS54" s="2">
        <f ca="1">IF(OR($M$18=0,AND(Model!$M$16=1,Field!AS$4&gt;=Model!$M$13-0.000000001,Field!AS$4&lt;=Model!$M$13+Model!$M$15+0.000000001,Field!$A35&gt;=Model!$M$14-0.000000001,Field!$A35&lt;=Model!$M$14+Model!$M$15+0.000000001)),"",Field!AS35)</f>
        <v>0.46397141079722992</v>
      </c>
      <c r="AT54" s="2">
        <f ca="1">IF(OR($M$18=0,AND(Model!$M$16=1,Field!AT$4&gt;=Model!$M$13-0.000000001,Field!AT$4&lt;=Model!$M$13+Model!$M$15+0.000000001,Field!$A35&gt;=Model!$M$14-0.000000001,Field!$A35&lt;=Model!$M$14+Model!$M$15+0.000000001)),"",Field!AT35)</f>
        <v>0.46308520792667712</v>
      </c>
      <c r="AU54" s="2">
        <f ca="1">IF(OR($M$18=0,AND(Model!$M$16=1,Field!AU$4&gt;=Model!$M$13-0.000000001,Field!AU$4&lt;=Model!$M$13+Model!$M$15+0.000000001,Field!$A35&gt;=Model!$M$14-0.000000001,Field!$A35&lt;=Model!$M$14+Model!$M$15+0.000000001)),"",Field!AU35)</f>
        <v>0.46228813406113972</v>
      </c>
      <c r="AV54" s="2">
        <f ca="1">IF(OR($M$18=0,AND(Model!$M$16=1,Field!AV$4&gt;=Model!$M$13-0.000000001,Field!AV$4&lt;=Model!$M$13+Model!$M$15+0.000000001,Field!$A35&gt;=Model!$M$14-0.000000001,Field!$A35&lt;=Model!$M$14+Model!$M$15+0.000000001)),"",Field!AV35)</f>
        <v>0.46156850399746768</v>
      </c>
      <c r="AW54" s="2">
        <f ca="1">IF(OR($M$18=0,AND(Model!$M$16=1,Field!AW$4&gt;=Model!$M$13-0.000000001,Field!AW$4&lt;=Model!$M$13+Model!$M$15+0.000000001,Field!$A35&gt;=Model!$M$14-0.000000001,Field!$A35&lt;=Model!$M$14+Model!$M$15+0.000000001)),"",Field!AW35)</f>
        <v>0.46091653887600581</v>
      </c>
      <c r="AX54" s="2">
        <f ca="1">IF(OR($M$18=0,AND(Model!$M$16=1,Field!AX$4&gt;=Model!$M$13-0.000000001,Field!AX$4&lt;=Model!$M$13+Model!$M$15+0.000000001,Field!$A35&gt;=Model!$M$14-0.000000001,Field!$A35&lt;=Model!$M$14+Model!$M$15+0.000000001)),"",Field!AX35)</f>
        <v>0.46032402532119049</v>
      </c>
      <c r="AY54" s="2">
        <f ca="1">IF(OR($M$18=0,AND(Model!$M$16=1,Field!AY$4&gt;=Model!$M$13-0.000000001,Field!AY$4&lt;=Model!$M$13+Model!$M$15+0.000000001,Field!$A35&gt;=Model!$M$14-0.000000001,Field!$A35&lt;=Model!$M$14+Model!$M$15+0.000000001)),"",Field!AY35)</f>
        <v>0.45978406483450862</v>
      </c>
      <c r="AZ54" s="2">
        <f ca="1">IF(OR($M$18=0,AND(Model!$M$16=1,Field!AZ$4&gt;=Model!$M$13-0.000000001,Field!AZ$4&lt;=Model!$M$13+Model!$M$15+0.000000001,Field!$A35&gt;=Model!$M$14-0.000000001,Field!$A35&lt;=Model!$M$14+Model!$M$15+0.000000001)),"",Field!AZ35)</f>
        <v>0.45929089841032145</v>
      </c>
      <c r="BA54" s="2">
        <f ca="1">IF(OR($M$18=0,AND(Model!$M$16=1,Field!BA$4&gt;=Model!$M$13-0.000000001,Field!BA$4&lt;=Model!$M$13+Model!$M$15+0.000000001,Field!$A35&gt;=Model!$M$14-0.000000001,Field!$A35&lt;=Model!$M$14+Model!$M$15+0.000000001)),"",Field!BA35)</f>
        <v>0.45883980072817954</v>
      </c>
      <c r="BB54" s="2">
        <f ca="1">IF(OR($M$18=0,AND(Model!$M$16=1,Field!BB$4&gt;=Model!$M$13-0.000000001,Field!BB$4&lt;=Model!$M$13+Model!$M$15+0.000000001,Field!$A35&gt;=Model!$M$14-0.000000001,Field!$A35&lt;=Model!$M$14+Model!$M$15+0.000000001)),"",Field!BB35)</f>
        <v>0.45842704801899703</v>
      </c>
      <c r="BC54" s="2">
        <f ca="1">IF(OR($M$18=0,AND(Model!$M$16=1,Field!BC$4&gt;=Model!$M$13-0.000000001,Field!BC$4&lt;=Model!$M$13+Model!$M$15+0.000000001,Field!$A35&gt;=Model!$M$14-0.000000001,Field!$A35&lt;=Model!$M$14+Model!$M$15+0.000000001)),"",Field!BC35)</f>
        <v>0.45804997563504746</v>
      </c>
      <c r="BD54" s="2">
        <f ca="1">IF(OR($M$18=0,AND(Model!$M$16=1,Field!BD$4&gt;=Model!$M$13-0.000000001,Field!BD$4&lt;=Model!$M$13+Model!$M$15+0.000000001,Field!$A35&gt;=Model!$M$14-0.000000001,Field!$A35&lt;=Model!$M$14+Model!$M$15+0.000000001)),"",Field!BD35)</f>
        <v>0.45770715795690714</v>
      </c>
      <c r="BE54" s="2">
        <f ca="1">IF(OR($M$18=0,AND(Model!$M$16=1,Field!BE$4&gt;=Model!$M$13-0.000000001,Field!BE$4&lt;=Model!$M$13+Model!$M$15+0.000000001,Field!$A35&gt;=Model!$M$14-0.000000001,Field!$A35&lt;=Model!$M$14+Model!$M$15+0.000000001)),"",Field!BE35)</f>
        <v>0.45739876824017239</v>
      </c>
      <c r="BF54" s="2">
        <f ca="1">IF(OR($M$18=0,AND(Model!$M$16=1,Field!BF$4&gt;=Model!$M$13-0.000000001,Field!BF$4&lt;=Model!$M$13+Model!$M$15+0.000000001,Field!$A35&gt;=Model!$M$14-0.000000001,Field!$A35&lt;=Model!$M$14+Model!$M$15+0.000000001)),"",Field!BF35)</f>
        <v>0.45712721513272492</v>
      </c>
      <c r="BG54" s="2">
        <f ca="1">IF(OR($M$18=0,AND(Model!$M$16=1,Field!BG$4&gt;=Model!$M$13-0.000000001,Field!BG$4&lt;=Model!$M$13+Model!$M$15+0.000000001,Field!$A35&gt;=Model!$M$14-0.000000001,Field!$A35&lt;=Model!$M$14+Model!$M$15+0.000000001)),"",Field!BG35)</f>
        <v>0.45689821519093154</v>
      </c>
      <c r="BH54" s="2">
        <f ca="1">IF(OR($M$18=0,AND(Model!$M$16=1,Field!BH$4&gt;=Model!$M$13-0.000000001,Field!BH$4&lt;=Model!$M$13+Model!$M$15+0.000000001,Field!$A35&gt;=Model!$M$14-0.000000001,Field!$A35&lt;=Model!$M$14+Model!$M$15+0.000000001)),"",Field!BH35)</f>
        <v>0.45672256195666716</v>
      </c>
      <c r="BI54" s="2">
        <f ca="1">IF(OR($M$18=0,AND(Model!$M$16=1,Field!BI$4&gt;=Model!$M$13-0.000000001,Field!BI$4&lt;=Model!$M$13+Model!$M$15+0.000000001,Field!$A35&gt;=Model!$M$14-0.000000001,Field!$A35&lt;=Model!$M$14+Model!$M$15+0.000000001)),"",Field!BI35)</f>
        <v>0.45661901690997037</v>
      </c>
      <c r="BJ54" s="7">
        <f ca="1">IF(OR($M$18=0,AND(Model!$M$16=1,Field!BJ$4&gt;=Model!$M$13-0.000000001,Field!BJ$4&lt;=Model!$M$13+Model!$M$15+0.000000001,Field!$A35&gt;=Model!$M$14-0.000000001,Field!$A35&lt;=Model!$M$14+Model!$M$15+0.000000001)),"",Field!BJ35)</f>
        <v>0.45661901690997037</v>
      </c>
      <c r="BK54" s="1"/>
    </row>
    <row r="55" spans="1:63" ht="12" customHeight="1">
      <c r="A55" s="1"/>
      <c r="B55" s="6">
        <f>IF(OR($M$18=0,AND(Model!$M$16=1,Field!B$4&gt;=Model!$M$13-0.000000001,Field!B$4&lt;=Model!$M$13+Model!$M$15+0.000000001,Field!$A36&gt;=Model!$M$14-0.000000001,Field!$A36&lt;=Model!$M$14+Model!$M$15+0.000000001)),"",Field!B36)</f>
        <v>1</v>
      </c>
      <c r="C55" s="2">
        <f ca="1">IF(OR($M$18=0,AND(Model!$M$16=1,Field!C$4&gt;=Model!$M$13-0.000000001,Field!C$4&lt;=Model!$M$13+Model!$M$15+0.000000001,Field!$A36&gt;=Model!$M$14-0.000000001,Field!$A36&lt;=Model!$M$14+Model!$M$15+0.000000001)),"",Field!C36)</f>
        <v>0.99976532938279716</v>
      </c>
      <c r="D55" s="2">
        <f ca="1">IF(OR($M$18=0,AND(Model!$M$16=1,Field!D$4&gt;=Model!$M$13-0.000000001,Field!D$4&lt;=Model!$M$13+Model!$M$15+0.000000001,Field!$A36&gt;=Model!$M$14-0.000000001,Field!$A36&lt;=Model!$M$14+Model!$M$15+0.000000001)),"",Field!D36)</f>
        <v>0.99941676821120229</v>
      </c>
      <c r="E55" s="2">
        <f ca="1">IF(OR($M$18=0,AND(Model!$M$16=1,Field!E$4&gt;=Model!$M$13-0.000000001,Field!E$4&lt;=Model!$M$13+Model!$M$15+0.000000001,Field!$A36&gt;=Model!$M$14-0.000000001,Field!$A36&lt;=Model!$M$14+Model!$M$15+0.000000001)),"",Field!E36)</f>
        <v>0.99890281341367138</v>
      </c>
      <c r="F55" s="2">
        <f ca="1">IF(OR($M$18=0,AND(Model!$M$16=1,Field!F$4&gt;=Model!$M$13-0.000000001,Field!F$4&lt;=Model!$M$13+Model!$M$15+0.000000001,Field!$A36&gt;=Model!$M$14-0.000000001,Field!$A36&lt;=Model!$M$14+Model!$M$15+0.000000001)),"",Field!F36)</f>
        <v>0.99814964757106972</v>
      </c>
      <c r="G55" s="2">
        <f ca="1">IF(OR($M$18=0,AND(Model!$M$16=1,Field!G$4&gt;=Model!$M$13-0.000000001,Field!G$4&lt;=Model!$M$13+Model!$M$15+0.000000001,Field!$A36&gt;=Model!$M$14-0.000000001,Field!$A36&lt;=Model!$M$14+Model!$M$15+0.000000001)),"",Field!G36)</f>
        <v>0.99705243464293547</v>
      </c>
      <c r="H55" s="2">
        <f ca="1">IF(OR($M$18=0,AND(Model!$M$16=1,Field!H$4&gt;=Model!$M$13-0.000000001,Field!H$4&lt;=Model!$M$13+Model!$M$15+0.000000001,Field!$A36&gt;=Model!$M$14-0.000000001,Field!$A36&lt;=Model!$M$14+Model!$M$15+0.000000001)),"",Field!H36)</f>
        <v>0.99546399948042252</v>
      </c>
      <c r="I55" s="2">
        <f ca="1">IF(OR($M$18=0,AND(Model!$M$16=1,Field!I$4&gt;=Model!$M$13-0.000000001,Field!I$4&lt;=Model!$M$13+Model!$M$15+0.000000001,Field!$A36&gt;=Model!$M$14-0.000000001,Field!$A36&lt;=Model!$M$14+Model!$M$15+0.000000001)),"",Field!I36)</f>
        <v>0.99318080932866115</v>
      </c>
      <c r="J55" s="2">
        <f ca="1">IF(OR($M$18=0,AND(Model!$M$16=1,Field!J$4&gt;=Model!$M$13-0.000000001,Field!J$4&lt;=Model!$M$13+Model!$M$15+0.000000001,Field!$A36&gt;=Model!$M$14-0.000000001,Field!$A36&lt;=Model!$M$14+Model!$M$15+0.000000001)),"",Field!J36)</f>
        <v>0.98992695680310727</v>
      </c>
      <c r="K55" s="2">
        <f ca="1">IF(OR($M$18=0,AND(Model!$M$16=1,Field!K$4&gt;=Model!$M$13-0.000000001,Field!K$4&lt;=Model!$M$13+Model!$M$15+0.000000001,Field!$A36&gt;=Model!$M$14-0.000000001,Field!$A36&lt;=Model!$M$14+Model!$M$15+0.000000001)),"",Field!K36)</f>
        <v>0.98533847136278885</v>
      </c>
      <c r="L55" s="2">
        <f ca="1">IF(OR($M$18=0,AND(Model!$M$16=1,Field!L$4&gt;=Model!$M$13-0.000000001,Field!L$4&lt;=Model!$M$13+Model!$M$15+0.000000001,Field!$A36&gt;=Model!$M$14-0.000000001,Field!$A36&lt;=Model!$M$14+Model!$M$15+0.000000001)),"",Field!L36)</f>
        <v>0.9789532576891592</v>
      </c>
      <c r="M55" s="2">
        <f ca="1">IF(OR($M$18=0,AND(Model!$M$16=1,Field!M$4&gt;=Model!$M$13-0.000000001,Field!M$4&lt;=Model!$M$13+Model!$M$15+0.000000001,Field!$A36&gt;=Model!$M$14-0.000000001,Field!$A36&lt;=Model!$M$14+Model!$M$15+0.000000001)),"",Field!M36)</f>
        <v>0.97021668330217636</v>
      </c>
      <c r="N55" s="2">
        <f ca="1">IF(OR($M$18=0,AND(Model!$M$16=1,Field!N$4&gt;=Model!$M$13-0.000000001,Field!N$4&lt;=Model!$M$13+Model!$M$15+0.000000001,Field!$A36&gt;=Model!$M$14-0.000000001,Field!$A36&lt;=Model!$M$14+Model!$M$15+0.000000001)),"",Field!N36)</f>
        <v>0.95851888931690465</v>
      </c>
      <c r="O55" s="2">
        <f ca="1">IF(OR($M$18=0,AND(Model!$M$16=1,Field!O$4&gt;=Model!$M$13-0.000000001,Field!O$4&lt;=Model!$M$13+Model!$M$15+0.000000001,Field!$A36&gt;=Model!$M$14-0.000000001,Field!$A36&lt;=Model!$M$14+Model!$M$15+0.000000001)),"",Field!O36)</f>
        <v>0.94328419528658203</v>
      </c>
      <c r="P55" s="2">
        <f ca="1">IF(OR($M$18=0,AND(Model!$M$16=1,Field!P$4&gt;=Model!$M$13-0.000000001,Field!P$4&lt;=Model!$M$13+Model!$M$15+0.000000001,Field!$A36&gt;=Model!$M$14-0.000000001,Field!$A36&lt;=Model!$M$14+Model!$M$15+0.000000001)),"",Field!P36)</f>
        <v>0.92412663280426965</v>
      </c>
      <c r="Q55" s="2">
        <f ca="1">IF(OR($M$18=0,AND(Model!$M$16=1,Field!Q$4&gt;=Model!$M$13-0.000000001,Field!Q$4&lt;=Model!$M$13+Model!$M$15+0.000000001,Field!$A36&gt;=Model!$M$14-0.000000001,Field!$A36&lt;=Model!$M$14+Model!$M$15+0.000000001)),"",Field!Q36)</f>
        <v>0.90105213754766356</v>
      </c>
      <c r="R55" s="2">
        <f ca="1">IF(OR($M$18=0,AND(Model!$M$16=1,Field!R$4&gt;=Model!$M$13-0.000000001,Field!R$4&lt;=Model!$M$13+Model!$M$15+0.000000001,Field!$A36&gt;=Model!$M$14-0.000000001,Field!$A36&lt;=Model!$M$14+Model!$M$15+0.000000001)),"",Field!R36)</f>
        <v>0.87461444233902652</v>
      </c>
      <c r="S55" s="2">
        <f ca="1">IF(OR($M$18=0,AND(Model!$M$16=1,Field!S$4&gt;=Model!$M$13-0.000000001,Field!S$4&lt;=Model!$M$13+Model!$M$15+0.000000001,Field!$A36&gt;=Model!$M$14-0.000000001,Field!$A36&lt;=Model!$M$14+Model!$M$15+0.000000001)),"",Field!S36)</f>
        <v>0.84585924832212955</v>
      </c>
      <c r="T55" s="2">
        <f ca="1">IF(OR($M$18=0,AND(Model!$M$16=1,Field!T$4&gt;=Model!$M$13-0.000000001,Field!T$4&lt;=Model!$M$13+Model!$M$15+0.000000001,Field!$A36&gt;=Model!$M$14-0.000000001,Field!$A36&lt;=Model!$M$14+Model!$M$15+0.000000001)),"",Field!T36)</f>
        <v>0.81599080469507901</v>
      </c>
      <c r="U55" s="2">
        <f ca="1">IF(OR($M$18=0,AND(Model!$M$16=1,Field!U$4&gt;=Model!$M$13-0.000000001,Field!U$4&lt;=Model!$M$13+Model!$M$15+0.000000001,Field!$A36&gt;=Model!$M$14-0.000000001,Field!$A36&lt;=Model!$M$14+Model!$M$15+0.000000001)),"",Field!U36)</f>
        <v>0.78608191667961236</v>
      </c>
      <c r="V55" s="2">
        <f ca="1">IF(OR($M$18=0,AND(Model!$M$16=1,Field!V$4&gt;=Model!$M$13-0.000000001,Field!V$4&lt;=Model!$M$13+Model!$M$15+0.000000001,Field!$A36&gt;=Model!$M$14-0.000000001,Field!$A36&lt;=Model!$M$14+Model!$M$15+0.000000001)),"",Field!V36)</f>
        <v>0.75694328691177903</v>
      </c>
      <c r="W55" s="2">
        <f ca="1">IF(OR($M$18=0,AND(Model!$M$16=1,Field!W$4&gt;=Model!$M$13-0.000000001,Field!W$4&lt;=Model!$M$13+Model!$M$15+0.000000001,Field!$A36&gt;=Model!$M$14-0.000000001,Field!$A36&lt;=Model!$M$14+Model!$M$15+0.000000001)),"",Field!W36)</f>
        <v>0.72911831371205227</v>
      </c>
      <c r="X55" s="2">
        <f ca="1">IF(OR($M$18=0,AND(Model!$M$16=1,Field!X$4&gt;=Model!$M$13-0.000000001,Field!X$4&lt;=Model!$M$13+Model!$M$15+0.000000001,Field!$A36&gt;=Model!$M$14-0.000000001,Field!$A36&lt;=Model!$M$14+Model!$M$15+0.000000001)),"",Field!X36)</f>
        <v>0.70293937878278323</v>
      </c>
      <c r="Y55" s="2">
        <f ca="1">IF(OR($M$18=0,AND(Model!$M$16=1,Field!Y$4&gt;=Model!$M$13-0.000000001,Field!Y$4&lt;=Model!$M$13+Model!$M$15+0.000000001,Field!$A36&gt;=Model!$M$14-0.000000001,Field!$A36&lt;=Model!$M$14+Model!$M$15+0.000000001)),"",Field!Y36)</f>
        <v>0.67859961274584124</v>
      </c>
      <c r="Z55" s="2">
        <f ca="1">IF(OR($M$18=0,AND(Model!$M$16=1,Field!Z$4&gt;=Model!$M$13-0.000000001,Field!Z$4&lt;=Model!$M$13+Model!$M$15+0.000000001,Field!$A36&gt;=Model!$M$14-0.000000001,Field!$A36&lt;=Model!$M$14+Model!$M$15+0.000000001)),"",Field!Z36)</f>
        <v>0.65621544793723208</v>
      </c>
      <c r="AA55" s="2">
        <f ca="1">IF(OR($M$18=0,AND(Model!$M$16=1,Field!AA$4&gt;=Model!$M$13-0.000000001,Field!AA$4&lt;=Model!$M$13+Model!$M$15+0.000000001,Field!$A36&gt;=Model!$M$14-0.000000001,Field!$A36&lt;=Model!$M$14+Model!$M$15+0.000000001)),"",Field!AA36)</f>
        <v>0.63586701657464439</v>
      </c>
      <c r="AB55" s="2">
        <f ca="1">IF(OR($M$18=0,AND(Model!$M$16=1,Field!AB$4&gt;=Model!$M$13-0.000000001,Field!AB$4&lt;=Model!$M$13+Model!$M$15+0.000000001,Field!$A36&gt;=Model!$M$14-0.000000001,Field!$A36&lt;=Model!$M$14+Model!$M$15+0.000000001)),"",Field!AB36)</f>
        <v>0.61760778019789053</v>
      </c>
      <c r="AC55" s="2">
        <f ca="1">IF(OR($M$18=0,AND(Model!$M$16=1,Field!AC$4&gt;=Model!$M$13-0.000000001,Field!AC$4&lt;=Model!$M$13+Model!$M$15+0.000000001,Field!$A36&gt;=Model!$M$14-0.000000001,Field!$A36&lt;=Model!$M$14+Model!$M$15+0.000000001)),"",Field!AC36)</f>
        <v>0.60144166813078703</v>
      </c>
      <c r="AD55" s="2">
        <f ca="1">IF(OR($M$18=0,AND(Model!$M$16=1,Field!AD$4&gt;=Model!$M$13-0.000000001,Field!AD$4&lt;=Model!$M$13+Model!$M$15+0.000000001,Field!$A36&gt;=Model!$M$14-0.000000001,Field!$A36&lt;=Model!$M$14+Model!$M$15+0.000000001)),"",Field!AD36)</f>
        <v>0.58728888523767686</v>
      </c>
      <c r="AE55" s="2">
        <f ca="1">IF(OR($M$18=0,AND(Model!$M$16=1,Field!AE$4&gt;=Model!$M$13-0.000000001,Field!AE$4&lt;=Model!$M$13+Model!$M$15+0.000000001,Field!$A36&gt;=Model!$M$14-0.000000001,Field!$A36&lt;=Model!$M$14+Model!$M$15+0.000000001)),"",Field!AE36)</f>
        <v>0.57498879491559707</v>
      </c>
      <c r="AF55" s="2">
        <f ca="1">IF(OR($M$18=0,AND(Model!$M$16=1,Field!AF$4&gt;=Model!$M$13-0.000000001,Field!AF$4&lt;=Model!$M$13+Model!$M$15+0.000000001,Field!$A36&gt;=Model!$M$14-0.000000001,Field!$A36&lt;=Model!$M$14+Model!$M$15+0.000000001)),"",Field!AF36)</f>
        <v>0.56433011525981847</v>
      </c>
      <c r="AG55" s="2">
        <f ca="1">IF(OR($M$18=0,AND(Model!$M$16=1,Field!AG$4&gt;=Model!$M$13-0.000000001,Field!AG$4&lt;=Model!$M$13+Model!$M$15+0.000000001,Field!$A36&gt;=Model!$M$14-0.000000001,Field!$A36&lt;=Model!$M$14+Model!$M$15+0.000000001)),"",Field!AG36)</f>
        <v>0.55508518870111501</v>
      </c>
      <c r="AH55" s="2">
        <f ca="1">IF(OR($M$18=0,AND(Model!$M$16=1,Field!AH$4&gt;=Model!$M$13-0.000000001,Field!AH$4&lt;=Model!$M$13+Model!$M$15+0.000000001,Field!$A36&gt;=Model!$M$14-0.000000001,Field!$A36&lt;=Model!$M$14+Model!$M$15+0.000000001)),"",Field!AH36)</f>
        <v>0.54703540702914144</v>
      </c>
      <c r="AI55" s="2">
        <f ca="1">IF(OR($M$18=0,AND(Model!$M$16=1,Field!AI$4&gt;=Model!$M$13-0.000000001,Field!AI$4&lt;=Model!$M$13+Model!$M$15+0.000000001,Field!$A36&gt;=Model!$M$14-0.000000001,Field!$A36&lt;=Model!$M$14+Model!$M$15+0.000000001)),"",Field!AI36)</f>
        <v>0.5399853394407057</v>
      </c>
      <c r="AJ55" s="2">
        <f ca="1">IF(OR($M$18=0,AND(Model!$M$16=1,Field!AJ$4&gt;=Model!$M$13-0.000000001,Field!AJ$4&lt;=Model!$M$13+Model!$M$15+0.000000001,Field!$A36&gt;=Model!$M$14-0.000000001,Field!$A36&lt;=Model!$M$14+Model!$M$15+0.000000001)),"",Field!AJ36)</f>
        <v>0.5337680097937858</v>
      </c>
      <c r="AK55" s="2">
        <f ca="1">IF(OR($M$18=0,AND(Model!$M$16=1,Field!AK$4&gt;=Model!$M$13-0.000000001,Field!AK$4&lt;=Model!$M$13+Model!$M$15+0.000000001,Field!$A36&gt;=Model!$M$14-0.000000001,Field!$A36&lt;=Model!$M$14+Model!$M$15+0.000000001)),"",Field!AK36)</f>
        <v>0.52824472719073756</v>
      </c>
      <c r="AL55" s="2">
        <f ca="1">IF(OR($M$18=0,AND(Model!$M$16=1,Field!AL$4&gt;=Model!$M$13-0.000000001,Field!AL$4&lt;=Model!$M$13+Model!$M$15+0.000000001,Field!$A36&gt;=Model!$M$14-0.000000001,Field!$A36&lt;=Model!$M$14+Model!$M$15+0.000000001)),"",Field!AL36)</f>
        <v>0.52330219903026909</v>
      </c>
      <c r="AM55" s="2">
        <f ca="1">IF(OR($M$18=0,AND(Model!$M$16=1,Field!AM$4&gt;=Model!$M$13-0.000000001,Field!AM$4&lt;=Model!$M$13+Model!$M$15+0.000000001,Field!$A36&gt;=Model!$M$14-0.000000001,Field!$A36&lt;=Model!$M$14+Model!$M$15+0.000000001)),"",Field!AM36)</f>
        <v>0.518848671650044</v>
      </c>
      <c r="AN55" s="2">
        <f ca="1">IF(OR($M$18=0,AND(Model!$M$16=1,Field!AN$4&gt;=Model!$M$13-0.000000001,Field!AN$4&lt;=Model!$M$13+Model!$M$15+0.000000001,Field!$A36&gt;=Model!$M$14-0.000000001,Field!$A36&lt;=Model!$M$14+Model!$M$15+0.000000001)),"",Field!AN36)</f>
        <v>0.51481004967409005</v>
      </c>
      <c r="AO55" s="2">
        <f ca="1">IF(OR($M$18=0,AND(Model!$M$16=1,Field!AO$4&gt;=Model!$M$13-0.000000001,Field!AO$4&lt;=Model!$M$13+Model!$M$15+0.000000001,Field!$A36&gt;=Model!$M$14-0.000000001,Field!$A36&lt;=Model!$M$14+Model!$M$15+0.000000001)),"",Field!AO36)</f>
        <v>0.51112642948550158</v>
      </c>
      <c r="AP55" s="2">
        <f ca="1">IF(OR($M$18=0,AND(Model!$M$16=1,Field!AP$4&gt;=Model!$M$13-0.000000001,Field!AP$4&lt;=Model!$M$13+Model!$M$15+0.000000001,Field!$A36&gt;=Model!$M$14-0.000000001,Field!$A36&lt;=Model!$M$14+Model!$M$15+0.000000001)),"",Field!AP36)</f>
        <v>0.50774919012895325</v>
      </c>
      <c r="AQ55" s="2">
        <f ca="1">IF(OR($M$18=0,AND(Model!$M$16=1,Field!AQ$4&gt;=Model!$M$13-0.000000001,Field!AQ$4&lt;=Model!$M$13+Model!$M$15+0.000000001,Field!$A36&gt;=Model!$M$14-0.000000001,Field!$A36&lt;=Model!$M$14+Model!$M$15+0.000000001)),"",Field!AQ36)</f>
        <v>0.50463863874756343</v>
      </c>
      <c r="AR55" s="2">
        <f ca="1">IF(OR($M$18=0,AND(Model!$M$16=1,Field!AR$4&gt;=Model!$M$13-0.000000001,Field!AR$4&lt;=Model!$M$13+Model!$M$15+0.000000001,Field!$A36&gt;=Model!$M$14-0.000000001,Field!$A36&lt;=Model!$M$14+Model!$M$15+0.000000001)),"",Field!AR36)</f>
        <v>0.50176214577458</v>
      </c>
      <c r="AS55" s="2">
        <f ca="1">IF(OR($M$18=0,AND(Model!$M$16=1,Field!AS$4&gt;=Model!$M$13-0.000000001,Field!AS$4&lt;=Model!$M$13+Model!$M$15+0.000000001,Field!$A36&gt;=Model!$M$14-0.000000001,Field!$A36&lt;=Model!$M$14+Model!$M$15+0.000000001)),"",Field!AS36)</f>
        <v>0.49909268744266438</v>
      </c>
      <c r="AT55" s="2">
        <f ca="1">IF(OR($M$18=0,AND(Model!$M$16=1,Field!AT$4&gt;=Model!$M$13-0.000000001,Field!AT$4&lt;=Model!$M$13+Model!$M$15+0.000000001,Field!$A36&gt;=Model!$M$14-0.000000001,Field!$A36&lt;=Model!$M$14+Model!$M$15+0.000000001)),"",Field!AT36)</f>
        <v>0.49660771643149021</v>
      </c>
      <c r="AU55" s="2">
        <f ca="1">IF(OR($M$18=0,AND(Model!$M$16=1,Field!AU$4&gt;=Model!$M$13-0.000000001,Field!AU$4&lt;=Model!$M$13+Model!$M$15+0.000000001,Field!$A36&gt;=Model!$M$14-0.000000001,Field!$A36&lt;=Model!$M$14+Model!$M$15+0.000000001)),"",Field!AU36)</f>
        <v>0.49428829322750378</v>
      </c>
      <c r="AV55" s="2">
        <f ca="1">IF(OR($M$18=0,AND(Model!$M$16=1,Field!AV$4&gt;=Model!$M$13-0.000000001,Field!AV$4&lt;=Model!$M$13+Model!$M$15+0.000000001,Field!$A36&gt;=Model!$M$14-0.000000001,Field!$A36&lt;=Model!$M$14+Model!$M$15+0.000000001)),"",Field!AV36)</f>
        <v>0.4921184250099554</v>
      </c>
      <c r="AW55" s="2">
        <f ca="1">IF(OR($M$18=0,AND(Model!$M$16=1,Field!AW$4&gt;=Model!$M$13-0.000000001,Field!AW$4&lt;=Model!$M$13+Model!$M$15+0.000000001,Field!$A36&gt;=Model!$M$14-0.000000001,Field!$A36&lt;=Model!$M$14+Model!$M$15+0.000000001)),"",Field!AW36)</f>
        <v>0.49008457315901982</v>
      </c>
      <c r="AX55" s="2">
        <f ca="1">IF(OR($M$18=0,AND(Model!$M$16=1,Field!AX$4&gt;=Model!$M$13-0.000000001,Field!AX$4&lt;=Model!$M$13+Model!$M$15+0.000000001,Field!$A36&gt;=Model!$M$14-0.000000001,Field!$A36&lt;=Model!$M$14+Model!$M$15+0.000000001)),"",Field!AX36)</f>
        <v>0.48817530429728623</v>
      </c>
      <c r="AY55" s="2">
        <f ca="1">IF(OR($M$18=0,AND(Model!$M$16=1,Field!AY$4&gt;=Model!$M$13-0.000000001,Field!AY$4&lt;=Model!$M$13+Model!$M$15+0.000000001,Field!$A36&gt;=Model!$M$14-0.000000001,Field!$A36&lt;=Model!$M$14+Model!$M$15+0.000000001)),"",Field!AY36)</f>
        <v>0.48638107373275341</v>
      </c>
      <c r="AZ55" s="2">
        <f ca="1">IF(OR($M$18=0,AND(Model!$M$16=1,Field!AZ$4&gt;=Model!$M$13-0.000000001,Field!AZ$4&lt;=Model!$M$13+Model!$M$15+0.000000001,Field!$A36&gt;=Model!$M$14-0.000000001,Field!$A36&lt;=Model!$M$14+Model!$M$15+0.000000001)),"",Field!AZ36)</f>
        <v>0.48469414567616853</v>
      </c>
      <c r="BA55" s="2">
        <f ca="1">IF(OR($M$18=0,AND(Model!$M$16=1,Field!BA$4&gt;=Model!$M$13-0.000000001,Field!BA$4&lt;=Model!$M$13+Model!$M$15+0.000000001,Field!$A36&gt;=Model!$M$14-0.000000001,Field!$A36&lt;=Model!$M$14+Model!$M$15+0.000000001)),"",Field!BA36)</f>
        <v>0.48310867388842987</v>
      </c>
      <c r="BB55" s="2">
        <f ca="1">IF(OR($M$18=0,AND(Model!$M$16=1,Field!BB$4&gt;=Model!$M$13-0.000000001,Field!BB$4&lt;=Model!$M$13+Model!$M$15+0.000000001,Field!$A36&gt;=Model!$M$14-0.000000001,Field!$A36&lt;=Model!$M$14+Model!$M$15+0.000000001)),"",Field!BB36)</f>
        <v>0.48162099283678006</v>
      </c>
      <c r="BC55" s="2">
        <f ca="1">IF(OR($M$18=0,AND(Model!$M$16=1,Field!BC$4&gt;=Model!$M$13-0.000000001,Field!BC$4&lt;=Model!$M$13+Model!$M$15+0.000000001,Field!$A36&gt;=Model!$M$14-0.000000001,Field!$A36&lt;=Model!$M$14+Model!$M$15+0.000000001)),"",Field!BC36)</f>
        <v>0.48023020811189382</v>
      </c>
      <c r="BD55" s="2">
        <f ca="1">IF(OR($M$18=0,AND(Model!$M$16=1,Field!BD$4&gt;=Model!$M$13-0.000000001,Field!BD$4&lt;=Model!$M$13+Model!$M$15+0.000000001,Field!$A36&gt;=Model!$M$14-0.000000001,Field!$A36&lt;=Model!$M$14+Model!$M$15+0.000000001)),"",Field!BD36)</f>
        <v>0.47893923367715446</v>
      </c>
      <c r="BE55" s="2">
        <f ca="1">IF(OR($M$18=0,AND(Model!$M$16=1,Field!BE$4&gt;=Model!$M$13-0.000000001,Field!BE$4&lt;=Model!$M$13+Model!$M$15+0.000000001,Field!$A36&gt;=Model!$M$14-0.000000001,Field!$A36&lt;=Model!$M$14+Model!$M$15+0.000000001)),"",Field!BE36)</f>
        <v>0.47775651483824588</v>
      </c>
      <c r="BF55" s="2">
        <f ca="1">IF(OR($M$18=0,AND(Model!$M$16=1,Field!BF$4&gt;=Model!$M$13-0.000000001,Field!BF$4&lt;=Model!$M$13+Model!$M$15+0.000000001,Field!$A36&gt;=Model!$M$14-0.000000001,Field!$A36&lt;=Model!$M$14+Model!$M$15+0.000000001)),"",Field!BF36)</f>
        <v>0.47669881911242051</v>
      </c>
      <c r="BG55" s="2">
        <f ca="1">IF(OR($M$18=0,AND(Model!$M$16=1,Field!BG$4&gt;=Model!$M$13-0.000000001,Field!BG$4&lt;=Model!$M$13+Model!$M$15+0.000000001,Field!$A36&gt;=Model!$M$14-0.000000001,Field!$A36&lt;=Model!$M$14+Model!$M$15+0.000000001)),"",Field!BG36)</f>
        <v>0.47579570330261178</v>
      </c>
      <c r="BH55" s="2">
        <f ca="1">IF(OR($M$18=0,AND(Model!$M$16=1,Field!BH$4&gt;=Model!$M$13-0.000000001,Field!BH$4&lt;=Model!$M$13+Model!$M$15+0.000000001,Field!$A36&gt;=Model!$M$14-0.000000001,Field!$A36&lt;=Model!$M$14+Model!$M$15+0.000000001)),"",Field!BH36)</f>
        <v>0.47509662309250972</v>
      </c>
      <c r="BI55" s="2">
        <f ca="1">IF(OR($M$18=0,AND(Model!$M$16=1,Field!BI$4&gt;=Model!$M$13-0.000000001,Field!BI$4&lt;=Model!$M$13+Model!$M$15+0.000000001,Field!$A36&gt;=Model!$M$14-0.000000001,Field!$A36&lt;=Model!$M$14+Model!$M$15+0.000000001)),"",Field!BI36)</f>
        <v>0.47468221952090367</v>
      </c>
      <c r="BJ55" s="7">
        <f ca="1">IF(OR($M$18=0,AND(Model!$M$16=1,Field!BJ$4&gt;=Model!$M$13-0.000000001,Field!BJ$4&lt;=Model!$M$13+Model!$M$15+0.000000001,Field!$A36&gt;=Model!$M$14-0.000000001,Field!$A36&lt;=Model!$M$14+Model!$M$15+0.000000001)),"",Field!BJ36)</f>
        <v>0.47468221952090367</v>
      </c>
      <c r="BK55" s="1"/>
    </row>
    <row r="56" spans="1:63" ht="12" customHeight="1">
      <c r="A56" s="1"/>
      <c r="B56" s="6">
        <f>IF(OR($M$18=0,AND(Model!$M$16=1,Field!B$4&gt;=Model!$M$13-0.000000001,Field!B$4&lt;=Model!$M$13+Model!$M$15+0.000000001,Field!$A37&gt;=Model!$M$14-0.000000001,Field!$A37&lt;=Model!$M$14+Model!$M$15+0.000000001)),"",Field!B37)</f>
        <v>1</v>
      </c>
      <c r="C56" s="2">
        <f ca="1">IF(OR($M$18=0,AND(Model!$M$16=1,Field!C$4&gt;=Model!$M$13-0.000000001,Field!C$4&lt;=Model!$M$13+Model!$M$15+0.000000001,Field!$A37&gt;=Model!$M$14-0.000000001,Field!$A37&lt;=Model!$M$14+Model!$M$15+0.000000001)),"",Field!C37)</f>
        <v>0.99979794981455694</v>
      </c>
      <c r="D56" s="2">
        <f ca="1">IF(OR($M$18=0,AND(Model!$M$16=1,Field!D$4&gt;=Model!$M$13-0.000000001,Field!D$4&lt;=Model!$M$13+Model!$M$15+0.000000001,Field!$A37&gt;=Model!$M$14-0.000000001,Field!$A37&lt;=Model!$M$14+Model!$M$15+0.000000001)),"",Field!D37)</f>
        <v>0.99949881150736497</v>
      </c>
      <c r="E56" s="2">
        <f ca="1">IF(OR($M$18=0,AND(Model!$M$16=1,Field!E$4&gt;=Model!$M$13-0.000000001,Field!E$4&lt;=Model!$M$13+Model!$M$15+0.000000001,Field!$A37&gt;=Model!$M$14-0.000000001,Field!$A37&lt;=Model!$M$14+Model!$M$15+0.000000001)),"",Field!E37)</f>
        <v>0.99906018035466082</v>
      </c>
      <c r="F56" s="2">
        <f ca="1">IF(OR($M$18=0,AND(Model!$M$16=1,Field!F$4&gt;=Model!$M$13-0.000000001,Field!F$4&lt;=Model!$M$13+Model!$M$15+0.000000001,Field!$A37&gt;=Model!$M$14-0.000000001,Field!$A37&lt;=Model!$M$14+Model!$M$15+0.000000001)),"",Field!F37)</f>
        <v>0.99842211877749842</v>
      </c>
      <c r="G56" s="2">
        <f ca="1">IF(OR($M$18=0,AND(Model!$M$16=1,Field!G$4&gt;=Model!$M$13-0.000000001,Field!G$4&lt;=Model!$M$13+Model!$M$15+0.000000001,Field!$A37&gt;=Model!$M$14-0.000000001,Field!$A37&lt;=Model!$M$14+Model!$M$15+0.000000001)),"",Field!G37)</f>
        <v>0.99750080967199073</v>
      </c>
      <c r="H56" s="2">
        <f ca="1">IF(OR($M$18=0,AND(Model!$M$16=1,Field!H$4&gt;=Model!$M$13-0.000000001,Field!H$4&lt;=Model!$M$13+Model!$M$15+0.000000001,Field!$A37&gt;=Model!$M$14-0.000000001,Field!$A37&lt;=Model!$M$14+Model!$M$15+0.000000001)),"",Field!H37)</f>
        <v>0.99618059983341234</v>
      </c>
      <c r="I56" s="2">
        <f ca="1">IF(OR($M$18=0,AND(Model!$M$16=1,Field!I$4&gt;=Model!$M$13-0.000000001,Field!I$4&lt;=Model!$M$13+Model!$M$15+0.000000001,Field!$A37&gt;=Model!$M$14-0.000000001,Field!$A37&lt;=Model!$M$14+Model!$M$15+0.000000001)),"",Field!I37)</f>
        <v>0.99430460521760122</v>
      </c>
      <c r="J56" s="2">
        <f ca="1">IF(OR($M$18=0,AND(Model!$M$16=1,Field!J$4&gt;=Model!$M$13-0.000000001,Field!J$4&lt;=Model!$M$13+Model!$M$15+0.000000001,Field!$A37&gt;=Model!$M$14-0.000000001,Field!$A37&lt;=Model!$M$14+Model!$M$15+0.000000001)),"",Field!J37)</f>
        <v>0.99166467804795799</v>
      </c>
      <c r="K56" s="2">
        <f ca="1">IF(OR($M$18=0,AND(Model!$M$16=1,Field!K$4&gt;=Model!$M$13-0.000000001,Field!K$4&lt;=Model!$M$13+Model!$M$15+0.000000001,Field!$A37&gt;=Model!$M$14-0.000000001,Field!$A37&lt;=Model!$M$14+Model!$M$15+0.000000001)),"",Field!K37)</f>
        <v>0.98799267449684014</v>
      </c>
      <c r="L56" s="2">
        <f ca="1">IF(OR($M$18=0,AND(Model!$M$16=1,Field!L$4&gt;=Model!$M$13-0.000000001,Field!L$4&lt;=Model!$M$13+Model!$M$15+0.000000001,Field!$A37&gt;=Model!$M$14-0.000000001,Field!$A37&lt;=Model!$M$14+Model!$M$15+0.000000001)),"",Field!L37)</f>
        <v>0.98295677760420319</v>
      </c>
      <c r="M56" s="2">
        <f ca="1">IF(OR($M$18=0,AND(Model!$M$16=1,Field!M$4&gt;=Model!$M$13-0.000000001,Field!M$4&lt;=Model!$M$13+Model!$M$15+0.000000001,Field!$A37&gt;=Model!$M$14-0.000000001,Field!$A37&lt;=Model!$M$14+Model!$M$15+0.000000001)),"",Field!M37)</f>
        <v>0.97616907931303265</v>
      </c>
      <c r="N56" s="2">
        <f ca="1">IF(OR($M$18=0,AND(Model!$M$16=1,Field!N$4&gt;=Model!$M$13-0.000000001,Field!N$4&lt;=Model!$M$13+Model!$M$15+0.000000001,Field!$A37&gt;=Model!$M$14-0.000000001,Field!$A37&lt;=Model!$M$14+Model!$M$15+0.000000001)),"",Field!N37)</f>
        <v>0.96721300691386614</v>
      </c>
      <c r="O56" s="2">
        <f ca="1">IF(OR($M$18=0,AND(Model!$M$16=1,Field!O$4&gt;=Model!$M$13-0.000000001,Field!O$4&lt;=Model!$M$13+Model!$M$15+0.000000001,Field!$A37&gt;=Model!$M$14-0.000000001,Field!$A37&lt;=Model!$M$14+Model!$M$15+0.000000001)),"",Field!O37)</f>
        <v>0.95569937428503404</v>
      </c>
      <c r="P56" s="2">
        <f ca="1">IF(OR($M$18=0,AND(Model!$M$16=1,Field!P$4&gt;=Model!$M$13-0.000000001,Field!P$4&lt;=Model!$M$13+Model!$M$15+0.000000001,Field!$A37&gt;=Model!$M$14-0.000000001,Field!$A37&lt;=Model!$M$14+Model!$M$15+0.000000001)),"",Field!P37)</f>
        <v>0.9413536246775337</v>
      </c>
      <c r="Q56" s="2">
        <f ca="1">IF(OR($M$18=0,AND(Model!$M$16=1,Field!Q$4&gt;=Model!$M$13-0.000000001,Field!Q$4&lt;=Model!$M$13+Model!$M$15+0.000000001,Field!$A37&gt;=Model!$M$14-0.000000001,Field!$A37&lt;=Model!$M$14+Model!$M$15+0.000000001)),"",Field!Q37)</f>
        <v>0.9241190341161839</v>
      </c>
      <c r="R56" s="2">
        <f ca="1">IF(OR($M$18=0,AND(Model!$M$16=1,Field!R$4&gt;=Model!$M$13-0.000000001,Field!R$4&lt;=Model!$M$13+Model!$M$15+0.000000001,Field!$A37&gt;=Model!$M$14-0.000000001,Field!$A37&lt;=Model!$M$14+Model!$M$15+0.000000001)),"",Field!R37)</f>
        <v>0.90423213053910256</v>
      </c>
      <c r="S56" s="2">
        <f ca="1">IF(OR($M$18=0,AND(Model!$M$16=1,Field!S$4&gt;=Model!$M$13-0.000000001,Field!S$4&lt;=Model!$M$13+Model!$M$15+0.000000001,Field!$A37&gt;=Model!$M$14-0.000000001,Field!$A37&lt;=Model!$M$14+Model!$M$15+0.000000001)),"",Field!S37)</f>
        <v>0.88220962492572175</v>
      </c>
      <c r="T56" s="2">
        <f ca="1">IF(OR($M$18=0,AND(Model!$M$16=1,Field!T$4&gt;=Model!$M$13-0.000000001,Field!T$4&lt;=Model!$M$13+Model!$M$15+0.000000001,Field!$A37&gt;=Model!$M$14-0.000000001,Field!$A37&lt;=Model!$M$14+Model!$M$15+0.000000001)),"",Field!T37)</f>
        <v>0.85872911083933334</v>
      </c>
      <c r="U56" s="2">
        <f ca="1">IF(OR($M$18=0,AND(Model!$M$16=1,Field!U$4&gt;=Model!$M$13-0.000000001,Field!U$4&lt;=Model!$M$13+Model!$M$15+0.000000001,Field!$A37&gt;=Model!$M$14-0.000000001,Field!$A37&lt;=Model!$M$14+Model!$M$15+0.000000001)),"",Field!U37)</f>
        <v>0.83448834152856644</v>
      </c>
      <c r="V56" s="2">
        <f ca="1">IF(OR($M$18=0,AND(Model!$M$16=1,Field!V$4&gt;=Model!$M$13-0.000000001,Field!V$4&lt;=Model!$M$13+Model!$M$15+0.000000001,Field!$A37&gt;=Model!$M$14-0.000000001,Field!$A37&lt;=Model!$M$14+Model!$M$15+0.000000001)),"",Field!V37)</f>
        <v>0.81010636559519555</v>
      </c>
      <c r="W56" s="2">
        <f ca="1">IF(OR($M$18=0,AND(Model!$M$16=1,Field!W$4&gt;=Model!$M$13-0.000000001,Field!W$4&lt;=Model!$M$13+Model!$M$15+0.000000001,Field!$A37&gt;=Model!$M$14-0.000000001,Field!$A37&lt;=Model!$M$14+Model!$M$15+0.000000001)),"",Field!W37)</f>
        <v>0.78608031800765399</v>
      </c>
      <c r="X56" s="2">
        <f ca="1">IF(OR($M$18=0,AND(Model!$M$16=1,Field!X$4&gt;=Model!$M$13-0.000000001,Field!X$4&lt;=Model!$M$13+Model!$M$15+0.000000001,Field!$A37&gt;=Model!$M$14-0.000000001,Field!$A37&lt;=Model!$M$14+Model!$M$15+0.000000001)),"",Field!X37)</f>
        <v>0.7627842249783876</v>
      </c>
      <c r="Y56" s="2">
        <f ca="1">IF(OR($M$18=0,AND(Model!$M$16=1,Field!Y$4&gt;=Model!$M$13-0.000000001,Field!Y$4&lt;=Model!$M$13+Model!$M$15+0.000000001,Field!$A37&gt;=Model!$M$14-0.000000001,Field!$A37&lt;=Model!$M$14+Model!$M$15+0.000000001)),"",Field!Y37)</f>
        <v>0.74049020214414729</v>
      </c>
      <c r="Z56" s="2">
        <f ca="1">IF(OR($M$18=0,AND(Model!$M$16=1,Field!Z$4&gt;=Model!$M$13-0.000000001,Field!Z$4&lt;=Model!$M$13+Model!$M$15+0.000000001,Field!$A37&gt;=Model!$M$14-0.000000001,Field!$A37&lt;=Model!$M$14+Model!$M$15+0.000000001)),"",Field!Z37)</f>
        <v>0.71939581201196567</v>
      </c>
      <c r="AA56" s="2">
        <f ca="1">IF(OR($M$18=0,AND(Model!$M$16=1,Field!AA$4&gt;=Model!$M$13-0.000000001,Field!AA$4&lt;=Model!$M$13+Model!$M$15+0.000000001,Field!$A37&gt;=Model!$M$14-0.000000001,Field!$A37&lt;=Model!$M$14+Model!$M$15+0.000000001)),"",Field!AA37)</f>
        <v>0.69964620291927981</v>
      </c>
      <c r="AB56" s="2">
        <f ca="1">IF(OR($M$18=0,AND(Model!$M$16=1,Field!AB$4&gt;=Model!$M$13-0.000000001,Field!AB$4&lt;=Model!$M$13+Model!$M$15+0.000000001,Field!$A37&gt;=Model!$M$14-0.000000001,Field!$A37&lt;=Model!$M$14+Model!$M$15+0.000000001)),"",Field!AB37)</f>
        <v>0.68134396062848734</v>
      </c>
      <c r="AC56" s="2">
        <f ca="1">IF(OR($M$18=0,AND(Model!$M$16=1,Field!AC$4&gt;=Model!$M$13-0.000000001,Field!AC$4&lt;=Model!$M$13+Model!$M$15+0.000000001,Field!$A37&gt;=Model!$M$14-0.000000001,Field!$A37&lt;=Model!$M$14+Model!$M$15+0.000000001)),"",Field!AC37)</f>
        <v>0.66454537290810234</v>
      </c>
      <c r="AD56" s="2">
        <f ca="1">IF(OR($M$18=0,AND(Model!$M$16=1,Field!AD$4&gt;=Model!$M$13-0.000000001,Field!AD$4&lt;=Model!$M$13+Model!$M$15+0.000000001,Field!$A37&gt;=Model!$M$14-0.000000001,Field!$A37&lt;=Model!$M$14+Model!$M$15+0.000000001)),"",Field!AD37)</f>
        <v>0.64925124900865328</v>
      </c>
      <c r="AE56" s="2">
        <f ca="1">IF(OR($M$18=0,AND(Model!$M$16=1,Field!AE$4&gt;=Model!$M$13-0.000000001,Field!AE$4&lt;=Model!$M$13+Model!$M$15+0.000000001,Field!$A37&gt;=Model!$M$14-0.000000001,Field!$A37&lt;=Model!$M$14+Model!$M$15+0.000000001)),"",Field!AE37)</f>
        <v>0.63540728372955391</v>
      </c>
      <c r="AF56" s="2">
        <f ca="1">IF(OR($M$18=0,AND(Model!$M$16=1,Field!AF$4&gt;=Model!$M$13-0.000000001,Field!AF$4&lt;=Model!$M$13+Model!$M$15+0.000000001,Field!$A37&gt;=Model!$M$14-0.000000001,Field!$A37&lt;=Model!$M$14+Model!$M$15+0.000000001)),"",Field!AF37)</f>
        <v>0.62291586657224207</v>
      </c>
      <c r="AG56" s="2">
        <f ca="1">IF(OR($M$18=0,AND(Model!$M$16=1,Field!AG$4&gt;=Model!$M$13-0.000000001,Field!AG$4&lt;=Model!$M$13+Model!$M$15+0.000000001,Field!$A37&gt;=Model!$M$14-0.000000001,Field!$A37&lt;=Model!$M$14+Model!$M$15+0.000000001)),"",Field!AG37)</f>
        <v>0.61165315254763541</v>
      </c>
      <c r="AH56" s="2">
        <f ca="1">IF(OR($M$18=0,AND(Model!$M$16=1,Field!AH$4&gt;=Model!$M$13-0.000000001,Field!AH$4&lt;=Model!$M$13+Model!$M$15+0.000000001,Field!$A37&gt;=Model!$M$14-0.000000001,Field!$A37&lt;=Model!$M$14+Model!$M$15+0.000000001)),"",Field!AH37)</f>
        <v>0.60148522524581483</v>
      </c>
      <c r="AI56" s="2">
        <f ca="1">IF(OR($M$18=0,AND(Model!$M$16=1,Field!AI$4&gt;=Model!$M$13-0.000000001,Field!AI$4&lt;=Model!$M$13+Model!$M$15+0.000000001,Field!$A37&gt;=Model!$M$14-0.000000001,Field!$A37&lt;=Model!$M$14+Model!$M$15+0.000000001)),"",Field!AI37)</f>
        <v>0.5922801993290705</v>
      </c>
      <c r="AJ56" s="2">
        <f ca="1">IF(OR($M$18=0,AND(Model!$M$16=1,Field!AJ$4&gt;=Model!$M$13-0.000000001,Field!AJ$4&lt;=Model!$M$13+Model!$M$15+0.000000001,Field!$A37&gt;=Model!$M$14-0.000000001,Field!$A37&lt;=Model!$M$14+Model!$M$15+0.000000001)),"",Field!AJ37)</f>
        <v>0.58391571941097664</v>
      </c>
      <c r="AK56" s="2">
        <f ca="1">IF(OR($M$18=0,AND(Model!$M$16=1,Field!AK$4&gt;=Model!$M$13-0.000000001,Field!AK$4&lt;=Model!$M$13+Model!$M$15+0.000000001,Field!$A37&gt;=Model!$M$14-0.000000001,Field!$A37&lt;=Model!$M$14+Model!$M$15+0.000000001)),"",Field!AK37)</f>
        <v>0.57628265645726084</v>
      </c>
      <c r="AL56" s="2">
        <f ca="1">IF(OR($M$18=0,AND(Model!$M$16=1,Field!AL$4&gt;=Model!$M$13-0.000000001,Field!AL$4&lt;=Model!$M$13+Model!$M$15+0.000000001,Field!$A37&gt;=Model!$M$14-0.000000001,Field!$A37&lt;=Model!$M$14+Model!$M$15+0.000000001)),"",Field!AL37)</f>
        <v>0.56928617432385198</v>
      </c>
      <c r="AM56" s="2">
        <f ca="1">IF(OR($M$18=0,AND(Model!$M$16=1,Field!AM$4&gt;=Model!$M$13-0.000000001,Field!AM$4&lt;=Model!$M$13+Model!$M$15+0.000000001,Field!$A37&gt;=Model!$M$14-0.000000001,Field!$A37&lt;=Model!$M$14+Model!$M$15+0.000000001)),"",Field!AM37)</f>
        <v>0.56284521779024865</v>
      </c>
      <c r="AN56" s="2">
        <f ca="1">IF(OR($M$18=0,AND(Model!$M$16=1,Field!AN$4&gt;=Model!$M$13-0.000000001,Field!AN$4&lt;=Model!$M$13+Model!$M$15+0.000000001,Field!$A37&gt;=Model!$M$14-0.000000001,Field!$A37&lt;=Model!$M$14+Model!$M$15+0.000000001)),"",Field!AN37)</f>
        <v>0.5568911937309754</v>
      </c>
      <c r="AO56" s="2">
        <f ca="1">IF(OR($M$18=0,AND(Model!$M$16=1,Field!AO$4&gt;=Model!$M$13-0.000000001,Field!AO$4&lt;=Model!$M$13+Model!$M$15+0.000000001,Field!$A37&gt;=Model!$M$14-0.000000001,Field!$A37&lt;=Model!$M$14+Model!$M$15+0.000000001)),"",Field!AO37)</f>
        <v>0.55136634421617126</v>
      </c>
      <c r="AP56" s="2">
        <f ca="1">IF(OR($M$18=0,AND(Model!$M$16=1,Field!AP$4&gt;=Model!$M$13-0.000000001,Field!AP$4&lt;=Model!$M$13+Model!$M$15+0.000000001,Field!$A37&gt;=Model!$M$14-0.000000001,Field!$A37&lt;=Model!$M$14+Model!$M$15+0.000000001)),"",Field!AP37)</f>
        <v>0.54622210125812931</v>
      </c>
      <c r="AQ56" s="2">
        <f ca="1">IF(OR($M$18=0,AND(Model!$M$16=1,Field!AQ$4&gt;=Model!$M$13-0.000000001,Field!AQ$4&lt;=Model!$M$13+Model!$M$15+0.000000001,Field!$A37&gt;=Model!$M$14-0.000000001,Field!$A37&lt;=Model!$M$14+Model!$M$15+0.000000001)),"",Field!AQ37)</f>
        <v>0.54141757230120147</v>
      </c>
      <c r="AR56" s="2">
        <f ca="1">IF(OR($M$18=0,AND(Model!$M$16=1,Field!AR$4&gt;=Model!$M$13-0.000000001,Field!AR$4&lt;=Model!$M$13+Model!$M$15+0.000000001,Field!$A37&gt;=Model!$M$14-0.000000001,Field!$A37&lt;=Model!$M$14+Model!$M$15+0.000000001)),"",Field!AR37)</f>
        <v>0.53691821949024554</v>
      </c>
      <c r="AS56" s="2">
        <f ca="1">IF(OR($M$18=0,AND(Model!$M$16=1,Field!AS$4&gt;=Model!$M$13-0.000000001,Field!AS$4&lt;=Model!$M$13+Model!$M$15+0.000000001,Field!$A37&gt;=Model!$M$14-0.000000001,Field!$A37&lt;=Model!$M$14+Model!$M$15+0.000000001)),"",Field!AS37)</f>
        <v>0.53269474760125279</v>
      </c>
      <c r="AT56" s="2">
        <f ca="1">IF(OR($M$18=0,AND(Model!$M$16=1,Field!AT$4&gt;=Model!$M$13-0.000000001,Field!AT$4&lt;=Model!$M$13+Model!$M$15+0.000000001,Field!$A37&gt;=Model!$M$14-0.000000001,Field!$A37&lt;=Model!$M$14+Model!$M$15+0.000000001)),"",Field!AT37)</f>
        <v>0.52872219162335254</v>
      </c>
      <c r="AU56" s="2">
        <f ca="1">IF(OR($M$18=0,AND(Model!$M$16=1,Field!AU$4&gt;=Model!$M$13-0.000000001,Field!AU$4&lt;=Model!$M$13+Model!$M$15+0.000000001,Field!$A37&gt;=Model!$M$14-0.000000001,Field!$A37&lt;=Model!$M$14+Model!$M$15+0.000000001)),"",Field!AU37)</f>
        <v>0.52497918580522718</v>
      </c>
      <c r="AV56" s="2">
        <f ca="1">IF(OR($M$18=0,AND(Model!$M$16=1,Field!AV$4&gt;=Model!$M$13-0.000000001,Field!AV$4&lt;=Model!$M$13+Model!$M$15+0.000000001,Field!$A37&gt;=Model!$M$14-0.000000001,Field!$A37&lt;=Model!$M$14+Model!$M$15+0.000000001)),"",Field!AV37)</f>
        <v>0.52144739554680775</v>
      </c>
      <c r="AW56" s="2">
        <f ca="1">IF(OR($M$18=0,AND(Model!$M$16=1,Field!AW$4&gt;=Model!$M$13-0.000000001,Field!AW$4&lt;=Model!$M$13+Model!$M$15+0.000000001,Field!$A37&gt;=Model!$M$14-0.000000001,Field!$A37&lt;=Model!$M$14+Model!$M$15+0.000000001)),"",Field!AW37)</f>
        <v>0.51811109852707138</v>
      </c>
      <c r="AX56" s="2">
        <f ca="1">IF(OR($M$18=0,AND(Model!$M$16=1,Field!AX$4&gt;=Model!$M$13-0.000000001,Field!AX$4&lt;=Model!$M$13+Model!$M$15+0.000000001,Field!$A37&gt;=Model!$M$14-0.000000001,Field!$A37&lt;=Model!$M$14+Model!$M$15+0.000000001)),"",Field!AX37)</f>
        <v>0.51495691054497117</v>
      </c>
      <c r="AY56" s="2">
        <f ca="1">IF(OR($M$18=0,AND(Model!$M$16=1,Field!AY$4&gt;=Model!$M$13-0.000000001,Field!AY$4&lt;=Model!$M$13+Model!$M$15+0.000000001,Field!$A37&gt;=Model!$M$14-0.000000001,Field!$A37&lt;=Model!$M$14+Model!$M$15+0.000000001)),"",Field!AY37)</f>
        <v>0.51197366484038431</v>
      </c>
      <c r="AZ56" s="2">
        <f ca="1">IF(OR($M$18=0,AND(Model!$M$16=1,Field!AZ$4&gt;=Model!$M$13-0.000000001,Field!AZ$4&lt;=Model!$M$13+Model!$M$15+0.000000001,Field!$A37&gt;=Model!$M$14-0.000000001,Field!$A37&lt;=Model!$M$14+Model!$M$15+0.000000001)),"",Field!AZ37)</f>
        <v>0.50915247264441432</v>
      </c>
      <c r="BA56" s="2">
        <f ca="1">IF(OR($M$18=0,AND(Model!$M$16=1,Field!BA$4&gt;=Model!$M$13-0.000000001,Field!BA$4&lt;=Model!$M$13+Model!$M$15+0.000000001,Field!$A37&gt;=Model!$M$14-0.000000001,Field!$A37&lt;=Model!$M$14+Model!$M$15+0.000000001)),"",Field!BA37)</f>
        <v>0.50648702041819016</v>
      </c>
      <c r="BB56" s="2">
        <f ca="1">IF(OR($M$18=0,AND(Model!$M$16=1,Field!BB$4&gt;=Model!$M$13-0.000000001,Field!BB$4&lt;=Model!$M$13+Model!$M$15+0.000000001,Field!$A37&gt;=Model!$M$14-0.000000001,Field!$A37&lt;=Model!$M$14+Model!$M$15+0.000000001)),"",Field!BB37)</f>
        <v>0.50397420080136845</v>
      </c>
      <c r="BC56" s="2">
        <f ca="1">IF(OR($M$18=0,AND(Model!$M$16=1,Field!BC$4&gt;=Model!$M$13-0.000000001,Field!BC$4&lt;=Model!$M$13+Model!$M$15+0.000000001,Field!$A37&gt;=Model!$M$14-0.000000001,Field!$A37&lt;=Model!$M$14+Model!$M$15+0.000000001)),"",Field!BC37)</f>
        <v>0.50161523793546459</v>
      </c>
      <c r="BD56" s="2">
        <f ca="1">IF(OR($M$18=0,AND(Model!$M$16=1,Field!BD$4&gt;=Model!$M$13-0.000000001,Field!BD$4&lt;=Model!$M$13+Model!$M$15+0.000000001,Field!$A37&gt;=Model!$M$14-0.000000001,Field!$A37&lt;=Model!$M$14+Model!$M$15+0.000000001)),"",Field!BD37)</f>
        <v>0.49941756658343395</v>
      </c>
      <c r="BE56" s="2">
        <f ca="1">IF(OR($M$18=0,AND(Model!$M$16=1,Field!BE$4&gt;=Model!$M$13-0.000000001,Field!BE$4&lt;=Model!$M$13+Model!$M$15+0.000000001,Field!$A37&gt;=Model!$M$14-0.000000001,Field!$A37&lt;=Model!$M$14+Model!$M$15+0.000000001)),"",Field!BE37)</f>
        <v>0.49739787890293319</v>
      </c>
      <c r="BF56" s="2">
        <f ca="1">IF(OR($M$18=0,AND(Model!$M$16=1,Field!BF$4&gt;=Model!$M$13-0.000000001,Field!BF$4&lt;=Model!$M$13+Model!$M$15+0.000000001,Field!$A37&gt;=Model!$M$14-0.000000001,Field!$A37&lt;=Model!$M$14+Model!$M$15+0.000000001)),"",Field!BF37)</f>
        <v>0.49558699531226119</v>
      </c>
      <c r="BG56" s="2">
        <f ca="1">IF(OR($M$18=0,AND(Model!$M$16=1,Field!BG$4&gt;=Model!$M$13-0.000000001,Field!BG$4&lt;=Model!$M$13+Model!$M$15+0.000000001,Field!$A37&gt;=Model!$M$14-0.000000001,Field!$A37&lt;=Model!$M$14+Model!$M$15+0.000000001)),"",Field!BG37)</f>
        <v>0.49403759790868912</v>
      </c>
      <c r="BH56" s="2">
        <f ca="1">IF(OR($M$18=0,AND(Model!$M$16=1,Field!BH$4&gt;=Model!$M$13-0.000000001,Field!BH$4&lt;=Model!$M$13+Model!$M$15+0.000000001,Field!$A37&gt;=Model!$M$14-0.000000001,Field!$A37&lt;=Model!$M$14+Model!$M$15+0.000000001)),"",Field!BH37)</f>
        <v>0.49283646748376564</v>
      </c>
      <c r="BI56" s="2">
        <f ca="1">IF(OR($M$18=0,AND(Model!$M$16=1,Field!BI$4&gt;=Model!$M$13-0.000000001,Field!BI$4&lt;=Model!$M$13+Model!$M$15+0.000000001,Field!$A37&gt;=Model!$M$14-0.000000001,Field!$A37&lt;=Model!$M$14+Model!$M$15+0.000000001)),"",Field!BI37)</f>
        <v>0.49212381677337053</v>
      </c>
      <c r="BJ56" s="7">
        <f ca="1">IF(OR($M$18=0,AND(Model!$M$16=1,Field!BJ$4&gt;=Model!$M$13-0.000000001,Field!BJ$4&lt;=Model!$M$13+Model!$M$15+0.000000001,Field!$A37&gt;=Model!$M$14-0.000000001,Field!$A37&lt;=Model!$M$14+Model!$M$15+0.000000001)),"",Field!BJ37)</f>
        <v>0.49212381677337053</v>
      </c>
      <c r="BK56" s="1"/>
    </row>
    <row r="57" spans="1:63" ht="12" customHeight="1">
      <c r="A57" s="1"/>
      <c r="B57" s="6">
        <f>IF(OR($M$18=0,AND(Model!$M$16=1,Field!B$4&gt;=Model!$M$13-0.000000001,Field!B$4&lt;=Model!$M$13+Model!$M$15+0.000000001,Field!$A38&gt;=Model!$M$14-0.000000001,Field!$A38&lt;=Model!$M$14+Model!$M$15+0.000000001)),"",Field!B38)</f>
        <v>1</v>
      </c>
      <c r="C57" s="2">
        <f ca="1">IF(OR($M$18=0,AND(Model!$M$16=1,Field!C$4&gt;=Model!$M$13-0.000000001,Field!C$4&lt;=Model!$M$13+Model!$M$15+0.000000001,Field!$A38&gt;=Model!$M$14-0.000000001,Field!$A38&lt;=Model!$M$14+Model!$M$15+0.000000001)),"",Field!C38)</f>
        <v>0.99982663327534427</v>
      </c>
      <c r="D57" s="2">
        <f ca="1">IF(OR($M$18=0,AND(Model!$M$16=1,Field!D$4&gt;=Model!$M$13-0.000000001,Field!D$4&lt;=Model!$M$13+Model!$M$15+0.000000001,Field!$A38&gt;=Model!$M$14-0.000000001,Field!$A38&lt;=Model!$M$14+Model!$M$15+0.000000001)),"",Field!D38)</f>
        <v>0.99957077849544396</v>
      </c>
      <c r="E57" s="2">
        <f ca="1">IF(OR($M$18=0,AND(Model!$M$16=1,Field!E$4&gt;=Model!$M$13-0.000000001,Field!E$4&lt;=Model!$M$13+Model!$M$15+0.000000001,Field!$A38&gt;=Model!$M$14-0.000000001,Field!$A38&lt;=Model!$M$14+Model!$M$15+0.000000001)),"",Field!E38)</f>
        <v>0.99919766214375638</v>
      </c>
      <c r="F57" s="2">
        <f ca="1">IF(OR($M$18=0,AND(Model!$M$16=1,Field!F$4&gt;=Model!$M$13-0.000000001,Field!F$4&lt;=Model!$M$13+Model!$M$15+0.000000001,Field!$A38&gt;=Model!$M$14-0.000000001,Field!$A38&lt;=Model!$M$14+Model!$M$15+0.000000001)),"",Field!F38)</f>
        <v>0.99865880672369101</v>
      </c>
      <c r="G57" s="2">
        <f ca="1">IF(OR($M$18=0,AND(Model!$M$16=1,Field!G$4&gt;=Model!$M$13-0.000000001,Field!G$4&lt;=Model!$M$13+Model!$M$15+0.000000001,Field!$A38&gt;=Model!$M$14-0.000000001,Field!$A38&lt;=Model!$M$14+Model!$M$15+0.000000001)),"",Field!G38)</f>
        <v>0.99788743088136289</v>
      </c>
      <c r="H57" s="2">
        <f ca="1">IF(OR($M$18=0,AND(Model!$M$16=1,Field!H$4&gt;=Model!$M$13-0.000000001,Field!H$4&lt;=Model!$M$13+Model!$M$15+0.000000001,Field!$A38&gt;=Model!$M$14-0.000000001,Field!$A38&lt;=Model!$M$14+Model!$M$15+0.000000001)),"",Field!H38)</f>
        <v>0.9967928800443453</v>
      </c>
      <c r="I57" s="2">
        <f ca="1">IF(OR($M$18=0,AND(Model!$M$16=1,Field!I$4&gt;=Model!$M$13-0.000000001,Field!I$4&lt;=Model!$M$13+Model!$M$15+0.000000001,Field!$A38&gt;=Model!$M$14-0.000000001,Field!$A38&lt;=Model!$M$14+Model!$M$15+0.000000001)),"",Field!I38)</f>
        <v>0.99525433635246829</v>
      </c>
      <c r="J57" s="2">
        <f ca="1">IF(OR($M$18=0,AND(Model!$M$16=1,Field!J$4&gt;=Model!$M$13-0.000000001,Field!J$4&lt;=Model!$M$13+Model!$M$15+0.000000001,Field!$A38&gt;=Model!$M$14-0.000000001,Field!$A38&lt;=Model!$M$14+Model!$M$15+0.000000001)),"",Field!J38)</f>
        <v>0.99311451208946178</v>
      </c>
      <c r="K57" s="2">
        <f ca="1">IF(OR($M$18=0,AND(Model!$M$16=1,Field!K$4&gt;=Model!$M$13-0.000000001,Field!K$4&lt;=Model!$M$13+Model!$M$15+0.000000001,Field!$A38&gt;=Model!$M$14-0.000000001,Field!$A38&lt;=Model!$M$14+Model!$M$15+0.000000001)),"",Field!K38)</f>
        <v>0.99017476919685088</v>
      </c>
      <c r="L57" s="2">
        <f ca="1">IF(OR($M$18=0,AND(Model!$M$16=1,Field!L$4&gt;=Model!$M$13-0.000000001,Field!L$4&lt;=Model!$M$13+Model!$M$15+0.000000001,Field!$A38&gt;=Model!$M$14-0.000000001,Field!$A38&lt;=Model!$M$14+Model!$M$15+0.000000001)),"",Field!L38)</f>
        <v>0.98619415047146175</v>
      </c>
      <c r="M57" s="2">
        <f ca="1">IF(OR($M$18=0,AND(Model!$M$16=1,Field!M$4&gt;=Model!$M$13-0.000000001,Field!M$4&lt;=Model!$M$13+Model!$M$15+0.000000001,Field!$A38&gt;=Model!$M$14-0.000000001,Field!$A38&lt;=Model!$M$14+Model!$M$15+0.000000001)),"",Field!M38)</f>
        <v>0.98089600028629931</v>
      </c>
      <c r="N57" s="2">
        <f ca="1">IF(OR($M$18=0,AND(Model!$M$16=1,Field!N$4&gt;=Model!$M$13-0.000000001,Field!N$4&lt;=Model!$M$13+Model!$M$15+0.000000001,Field!$A38&gt;=Model!$M$14-0.000000001,Field!$A38&lt;=Model!$M$14+Model!$M$15+0.000000001)),"",Field!N38)</f>
        <v>0.97398664854090955</v>
      </c>
      <c r="O57" s="2">
        <f ca="1">IF(OR($M$18=0,AND(Model!$M$16=1,Field!O$4&gt;=Model!$M$13-0.000000001,Field!O$4&lt;=Model!$M$13+Model!$M$15+0.000000001,Field!$A38&gt;=Model!$M$14-0.000000001,Field!$A38&lt;=Model!$M$14+Model!$M$15+0.000000001)),"",Field!O38)</f>
        <v>0.96518985394773815</v>
      </c>
      <c r="P57" s="2">
        <f ca="1">IF(OR($M$18=0,AND(Model!$M$16=1,Field!P$4&gt;=Model!$M$13-0.000000001,Field!P$4&lt;=Model!$M$13+Model!$M$15+0.000000001,Field!$A38&gt;=Model!$M$14-0.000000001,Field!$A38&lt;=Model!$M$14+Model!$M$15+0.000000001)),"",Field!P38)</f>
        <v>0.9542965827008969</v>
      </c>
      <c r="Q57" s="2">
        <f ca="1">IF(OR($M$18=0,AND(Model!$M$16=1,Field!Q$4&gt;=Model!$M$13-0.000000001,Field!Q$4&lt;=Model!$M$13+Model!$M$15+0.000000001,Field!$A38&gt;=Model!$M$14-0.000000001,Field!$A38&lt;=Model!$M$14+Model!$M$15+0.000000001)),"",Field!Q38)</f>
        <v>0.94122094841976034</v>
      </c>
      <c r="R57" s="2">
        <f ca="1">IF(OR($M$18=0,AND(Model!$M$16=1,Field!R$4&gt;=Model!$M$13-0.000000001,Field!R$4&lt;=Model!$M$13+Model!$M$15+0.000000001,Field!$A38&gt;=Model!$M$14-0.000000001,Field!$A38&lt;=Model!$M$14+Model!$M$15+0.000000001)),"",Field!R38)</f>
        <v>0.92604196898693703</v>
      </c>
      <c r="S57" s="2">
        <f ca="1">IF(OR($M$18=0,AND(Model!$M$16=1,Field!S$4&gt;=Model!$M$13-0.000000001,Field!S$4&lt;=Model!$M$13+Model!$M$15+0.000000001,Field!$A38&gt;=Model!$M$14-0.000000001,Field!$A38&lt;=Model!$M$14+Model!$M$15+0.000000001)),"",Field!S38)</f>
        <v>0.90900675719563095</v>
      </c>
      <c r="T57" s="2">
        <f ca="1">IF(OR($M$18=0,AND(Model!$M$16=1,Field!T$4&gt;=Model!$M$13-0.000000001,Field!T$4&lt;=Model!$M$13+Model!$M$15+0.000000001,Field!$A38&gt;=Model!$M$14-0.000000001,Field!$A38&lt;=Model!$M$14+Model!$M$15+0.000000001)),"",Field!T38)</f>
        <v>0.89048741516477126</v>
      </c>
      <c r="U57" s="2">
        <f ca="1">IF(OR($M$18=0,AND(Model!$M$16=1,Field!U$4&gt;=Model!$M$13-0.000000001,Field!U$4&lt;=Model!$M$13+Model!$M$15+0.000000001,Field!$A38&gt;=Model!$M$14-0.000000001,Field!$A38&lt;=Model!$M$14+Model!$M$15+0.000000001)),"",Field!U38)</f>
        <v>0.87091558834474048</v>
      </c>
      <c r="V57" s="2">
        <f ca="1">IF(OR($M$18=0,AND(Model!$M$16=1,Field!V$4&gt;=Model!$M$13-0.000000001,Field!V$4&lt;=Model!$M$13+Model!$M$15+0.000000001,Field!$A38&gt;=Model!$M$14-0.000000001,Field!$A38&lt;=Model!$M$14+Model!$M$15+0.000000001)),"",Field!V38)</f>
        <v>0.85072252796609682</v>
      </c>
      <c r="W57" s="2">
        <f ca="1">IF(OR($M$18=0,AND(Model!$M$16=1,Field!W$4&gt;=Model!$M$13-0.000000001,Field!W$4&lt;=Model!$M$13+Model!$M$15+0.000000001,Field!$A38&gt;=Model!$M$14-0.000000001,Field!$A38&lt;=Model!$M$14+Model!$M$15+0.000000001)),"",Field!W38)</f>
        <v>0.83029934395120863</v>
      </c>
      <c r="X57" s="2">
        <f ca="1">IF(OR($M$18=0,AND(Model!$M$16=1,Field!X$4&gt;=Model!$M$13-0.000000001,Field!X$4&lt;=Model!$M$13+Model!$M$15+0.000000001,Field!$A38&gt;=Model!$M$14-0.000000001,Field!$A38&lt;=Model!$M$14+Model!$M$15+0.000000001)),"",Field!X38)</f>
        <v>0.8099789544643311</v>
      </c>
      <c r="Y57" s="2">
        <f ca="1">IF(OR($M$18=0,AND(Model!$M$16=1,Field!Y$4&gt;=Model!$M$13-0.000000001,Field!Y$4&lt;=Model!$M$13+Model!$M$15+0.000000001,Field!$A38&gt;=Model!$M$14-0.000000001,Field!$A38&lt;=Model!$M$14+Model!$M$15+0.000000001)),"",Field!Y38)</f>
        <v>0.79003414742327271</v>
      </c>
      <c r="Z57" s="2">
        <f ca="1">IF(OR($M$18=0,AND(Model!$M$16=1,Field!Z$4&gt;=Model!$M$13-0.000000001,Field!Z$4&lt;=Model!$M$13+Model!$M$15+0.000000001,Field!$A38&gt;=Model!$M$14-0.000000001,Field!$A38&lt;=Model!$M$14+Model!$M$15+0.000000001)),"",Field!Z38)</f>
        <v>0.7706841999811106</v>
      </c>
      <c r="AA57" s="2">
        <f ca="1">IF(OR($M$18=0,AND(Model!$M$16=1,Field!AA$4&gt;=Model!$M$13-0.000000001,Field!AA$4&lt;=Model!$M$13+Model!$M$15+0.000000001,Field!$A38&gt;=Model!$M$14-0.000000001,Field!$A38&lt;=Model!$M$14+Model!$M$15+0.000000001)),"",Field!AA38)</f>
        <v>0.75210321791567558</v>
      </c>
      <c r="AB57" s="2">
        <f ca="1">IF(OR($M$18=0,AND(Model!$M$16=1,Field!AB$4&gt;=Model!$M$13-0.000000001,Field!AB$4&lt;=Model!$M$13+Model!$M$15+0.000000001,Field!$A38&gt;=Model!$M$14-0.000000001,Field!$A38&lt;=Model!$M$14+Model!$M$15+0.000000001)),"",Field!AB38)</f>
        <v>0.73442536534327696</v>
      </c>
      <c r="AC57" s="2">
        <f ca="1">IF(OR($M$18=0,AND(Model!$M$16=1,Field!AC$4&gt;=Model!$M$13-0.000000001,Field!AC$4&lt;=Model!$M$13+Model!$M$15+0.000000001,Field!$A38&gt;=Model!$M$14-0.000000001,Field!$A38&lt;=Model!$M$14+Model!$M$15+0.000000001)),"",Field!AC38)</f>
        <v>0.71774532000428459</v>
      </c>
      <c r="AD57" s="2">
        <f ca="1">IF(OR($M$18=0,AND(Model!$M$16=1,Field!AD$4&gt;=Model!$M$13-0.000000001,Field!AD$4&lt;=Model!$M$13+Model!$M$15+0.000000001,Field!$A38&gt;=Model!$M$14-0.000000001,Field!$A38&lt;=Model!$M$14+Model!$M$15+0.000000001)),"",Field!AD38)</f>
        <v>0.70211639220954913</v>
      </c>
      <c r="AE57" s="2">
        <f ca="1">IF(OR($M$18=0,AND(Model!$M$16=1,Field!AE$4&gt;=Model!$M$13-0.000000001,Field!AE$4&lt;=Model!$M$13+Model!$M$15+0.000000001,Field!$A38&gt;=Model!$M$14-0.000000001,Field!$A38&lt;=Model!$M$14+Model!$M$15+0.000000001)),"",Field!AE38)</f>
        <v>0.68755124178216653</v>
      </c>
      <c r="AF57" s="2">
        <f ca="1">IF(OR($M$18=0,AND(Model!$M$16=1,Field!AF$4&gt;=Model!$M$13-0.000000001,Field!AF$4&lt;=Model!$M$13+Model!$M$15+0.000000001,Field!$A38&gt;=Model!$M$14-0.000000001,Field!$A38&lt;=Model!$M$14+Model!$M$15+0.000000001)),"",Field!AF38)</f>
        <v>0.67402720617329503</v>
      </c>
      <c r="AG57" s="2">
        <f ca="1">IF(OR($M$18=0,AND(Model!$M$16=1,Field!AG$4&gt;=Model!$M$13-0.000000001,Field!AG$4&lt;=Model!$M$13+Model!$M$15+0.000000001,Field!$A38&gt;=Model!$M$14-0.000000001,Field!$A38&lt;=Model!$M$14+Model!$M$15+0.000000001)),"",Field!AG38)</f>
        <v>0.66149497265905377</v>
      </c>
      <c r="AH57" s="2">
        <f ca="1">IF(OR($M$18=0,AND(Model!$M$16=1,Field!AH$4&gt;=Model!$M$13-0.000000001,Field!AH$4&lt;=Model!$M$13+Model!$M$15+0.000000001,Field!$A38&gt;=Model!$M$14-0.000000001,Field!$A38&lt;=Model!$M$14+Model!$M$15+0.000000001)),"",Field!AH38)</f>
        <v>0.64988817842648661</v>
      </c>
      <c r="AI57" s="2">
        <f ca="1">IF(OR($M$18=0,AND(Model!$M$16=1,Field!AI$4&gt;=Model!$M$13-0.000000001,Field!AI$4&lt;=Model!$M$13+Model!$M$15+0.000000001,Field!$A38&gt;=Model!$M$14-0.000000001,Field!$A38&lt;=Model!$M$14+Model!$M$15+0.000000001)),"",Field!AI38)</f>
        <v>0.6391320002603933</v>
      </c>
      <c r="AJ57" s="2">
        <f ca="1">IF(OR($M$18=0,AND(Model!$M$16=1,Field!AJ$4&gt;=Model!$M$13-0.000000001,Field!AJ$4&lt;=Model!$M$13+Model!$M$15+0.000000001,Field!$A38&gt;=Model!$M$14-0.000000001,Field!$A38&lt;=Model!$M$14+Model!$M$15+0.000000001)),"",Field!AJ38)</f>
        <v>0.62914977210471845</v>
      </c>
      <c r="AK57" s="2">
        <f ca="1">IF(OR($M$18=0,AND(Model!$M$16=1,Field!AK$4&gt;=Model!$M$13-0.000000001,Field!AK$4&lt;=Model!$M$13+Model!$M$15+0.000000001,Field!$A38&gt;=Model!$M$14-0.000000001,Field!$A38&lt;=Model!$M$14+Model!$M$15+0.000000001)),"",Field!AK38)</f>
        <v>0.61986747342658932</v>
      </c>
      <c r="AL57" s="2">
        <f ca="1">IF(OR($M$18=0,AND(Model!$M$16=1,Field!AL$4&gt;=Model!$M$13-0.000000001,Field!AL$4&lt;=Model!$M$13+Model!$M$15+0.000000001,Field!$A38&gt;=Model!$M$14-0.000000001,Field!$A38&lt;=Model!$M$14+Model!$M$15+0.000000001)),"",Field!AL38)</f>
        <v>0.61121638295088754</v>
      </c>
      <c r="AM57" s="2">
        <f ca="1">IF(OR($M$18=0,AND(Model!$M$16=1,Field!AM$4&gt;=Model!$M$13-0.000000001,Field!AM$4&lt;=Model!$M$13+Model!$M$15+0.000000001,Field!$A38&gt;=Model!$M$14-0.000000001,Field!$A38&lt;=Model!$M$14+Model!$M$15+0.000000001)),"",Field!AM38)</f>
        <v>0.60313435318927544</v>
      </c>
      <c r="AN57" s="2">
        <f ca="1">IF(OR($M$18=0,AND(Model!$M$16=1,Field!AN$4&gt;=Model!$M$13-0.000000001,Field!AN$4&lt;=Model!$M$13+Model!$M$15+0.000000001,Field!$A38&gt;=Model!$M$14-0.000000001,Field!$A38&lt;=Model!$M$14+Model!$M$15+0.000000001)),"",Field!AN38)</f>
        <v>0.59556615121369905</v>
      </c>
      <c r="AO57" s="2">
        <f ca="1">IF(OR($M$18=0,AND(Model!$M$16=1,Field!AO$4&gt;=Model!$M$13-0.000000001,Field!AO$4&lt;=Model!$M$13+Model!$M$15+0.000000001,Field!$A38&gt;=Model!$M$14-0.000000001,Field!$A38&lt;=Model!$M$14+Model!$M$15+0.000000001)),"",Field!AO38)</f>
        <v>0.58846322763260817</v>
      </c>
      <c r="AP57" s="2">
        <f ca="1">IF(OR($M$18=0,AND(Model!$M$16=1,Field!AP$4&gt;=Model!$M$13-0.000000001,Field!AP$4&lt;=Model!$M$13+Model!$M$15+0.000000001,Field!$A38&gt;=Model!$M$14-0.000000001,Field!$A38&lt;=Model!$M$14+Model!$M$15+0.000000001)),"",Field!AP38)</f>
        <v>0.58178317690708692</v>
      </c>
      <c r="AQ57" s="2">
        <f ca="1">IF(OR($M$18=0,AND(Model!$M$16=1,Field!AQ$4&gt;=Model!$M$13-0.000000001,Field!AQ$4&lt;=Model!$M$13+Model!$M$15+0.000000001,Field!$A38&gt;=Model!$M$14-0.000000001,Field!$A38&lt;=Model!$M$14+Model!$M$15+0.000000001)),"",Field!AQ38)</f>
        <v>0.57548906523030186</v>
      </c>
      <c r="AR57" s="2">
        <f ca="1">IF(OR($M$18=0,AND(Model!$M$16=1,Field!AR$4&gt;=Model!$M$13-0.000000001,Field!AR$4&lt;=Model!$M$13+Model!$M$15+0.000000001,Field!$A38&gt;=Model!$M$14-0.000000001,Field!$A38&lt;=Model!$M$14+Model!$M$15+0.000000001)),"",Field!AR38)</f>
        <v>0.5695487358783472</v>
      </c>
      <c r="AS57" s="2">
        <f ca="1">IF(OR($M$18=0,AND(Model!$M$16=1,Field!AS$4&gt;=Model!$M$13-0.000000001,Field!AS$4&lt;=Model!$M$13+Model!$M$15+0.000000001,Field!$A38&gt;=Model!$M$14-0.000000001,Field!$A38&lt;=Model!$M$14+Model!$M$15+0.000000001)),"",Field!AS38)</f>
        <v>0.56393415590410512</v>
      </c>
      <c r="AT57" s="2">
        <f ca="1">IF(OR($M$18=0,AND(Model!$M$16=1,Field!AT$4&gt;=Model!$M$13-0.000000001,Field!AT$4&lt;=Model!$M$13+Model!$M$15+0.000000001,Field!$A38&gt;=Model!$M$14-0.000000001,Field!$A38&lt;=Model!$M$14+Model!$M$15+0.000000001)),"",Field!AT38)</f>
        <v>0.5586208386663134</v>
      </c>
      <c r="AU57" s="2">
        <f ca="1">IF(OR($M$18=0,AND(Model!$M$16=1,Field!AU$4&gt;=Model!$M$13-0.000000001,Field!AU$4&lt;=Model!$M$13+Model!$M$15+0.000000001,Field!$A38&gt;=Model!$M$14-0.000000001,Field!$A38&lt;=Model!$M$14+Model!$M$15+0.000000001)),"",Field!AU38)</f>
        <v>0.55358735991397268</v>
      </c>
      <c r="AV57" s="2">
        <f ca="1">IF(OR($M$18=0,AND(Model!$M$16=1,Field!AV$4&gt;=Model!$M$13-0.000000001,Field!AV$4&lt;=Model!$M$13+Model!$M$15+0.000000001,Field!$A38&gt;=Model!$M$14-0.000000001,Field!$A38&lt;=Model!$M$14+Model!$M$15+0.000000001)),"",Field!AV38)</f>
        <v>0.54881497771551846</v>
      </c>
      <c r="AW57" s="2">
        <f ca="1">IF(OR($M$18=0,AND(Model!$M$16=1,Field!AW$4&gt;=Model!$M$13-0.000000001,Field!AW$4&lt;=Model!$M$13+Model!$M$15+0.000000001,Field!$A38&gt;=Model!$M$14-0.000000001,Field!$A38&lt;=Model!$M$14+Model!$M$15+0.000000001)),"",Field!AW38)</f>
        <v>0.54428736634732633</v>
      </c>
      <c r="AX57" s="2">
        <f ca="1">IF(OR($M$18=0,AND(Model!$M$16=1,Field!AX$4&gt;=Model!$M$13-0.000000001,Field!AX$4&lt;=Model!$M$13+Model!$M$15+0.000000001,Field!$A38&gt;=Model!$M$14-0.000000001,Field!$A38&lt;=Model!$M$14+Model!$M$15+0.000000001)),"",Field!AX38)</f>
        <v>0.53999048052374932</v>
      </c>
      <c r="AY57" s="2">
        <f ca="1">IF(OR($M$18=0,AND(Model!$M$16=1,Field!AY$4&gt;=Model!$M$13-0.000000001,Field!AY$4&lt;=Model!$M$13+Model!$M$15+0.000000001,Field!$A38&gt;=Model!$M$14-0.000000001,Field!$A38&lt;=Model!$M$14+Model!$M$15+0.000000001)),"",Field!AY38)</f>
        <v>0.53591257958670557</v>
      </c>
      <c r="AZ57" s="2">
        <f ca="1">IF(OR($M$18=0,AND(Model!$M$16=1,Field!AZ$4&gt;=Model!$M$13-0.000000001,Field!AZ$4&lt;=Model!$M$13+Model!$M$15+0.000000001,Field!$A38&gt;=Model!$M$14-0.000000001,Field!$A38&lt;=Model!$M$14+Model!$M$15+0.000000001)),"",Field!AZ38)</f>
        <v>0.53204446354446699</v>
      </c>
      <c r="BA57" s="2">
        <f ca="1">IF(OR($M$18=0,AND(Model!$M$16=1,Field!BA$4&gt;=Model!$M$13-0.000000001,Field!BA$4&lt;=Model!$M$13+Model!$M$15+0.000000001,Field!$A38&gt;=Model!$M$14-0.000000001,Field!$A38&lt;=Model!$M$14+Model!$M$15+0.000000001)),"",Field!BA38)</f>
        <v>0.5283800082249045</v>
      </c>
      <c r="BB57" s="2">
        <f ca="1">IF(OR($M$18=0,AND(Model!$M$16=1,Field!BB$4&gt;=Model!$M$13-0.000000001,Field!BB$4&lt;=Model!$M$13+Model!$M$15+0.000000001,Field!$A38&gt;=Model!$M$14-0.000000001,Field!$A38&lt;=Model!$M$14+Model!$M$15+0.000000001)),"",Field!BB38)</f>
        <v>0.52491714220602215</v>
      </c>
      <c r="BC57" s="2">
        <f ca="1">IF(OR($M$18=0,AND(Model!$M$16=1,Field!BC$4&gt;=Model!$M$13-0.000000001,Field!BC$4&lt;=Model!$M$13+Model!$M$15+0.000000001,Field!$A38&gt;=Model!$M$14-0.000000001,Field!$A38&lt;=Model!$M$14+Model!$M$15+0.000000001)),"",Field!BC38)</f>
        <v>0.52165949481152529</v>
      </c>
      <c r="BD57" s="2">
        <f ca="1">IF(OR($M$18=0,AND(Model!$M$16=1,Field!BD$4&gt;=Model!$M$13-0.000000001,Field!BD$4&lt;=Model!$M$13+Model!$M$15+0.000000001,Field!$A38&gt;=Model!$M$14-0.000000001,Field!$A38&lt;=Model!$M$14+Model!$M$15+0.000000001)),"",Field!BD38)</f>
        <v>0.51861908014140201</v>
      </c>
      <c r="BE57" s="2">
        <f ca="1">IF(OR($M$18=0,AND(Model!$M$16=1,Field!BE$4&gt;=Model!$M$13-0.000000001,Field!BE$4&lt;=Model!$M$13+Model!$M$15+0.000000001,Field!$A38&gt;=Model!$M$14-0.000000001,Field!$A38&lt;=Model!$M$14+Model!$M$15+0.000000001)),"",Field!BE38)</f>
        <v>0.51582059503669386</v>
      </c>
      <c r="BF57" s="2">
        <f ca="1">IF(OR($M$18=0,AND(Model!$M$16=1,Field!BF$4&gt;=Model!$M$13-0.000000001,Field!BF$4&lt;=Model!$M$13+Model!$M$15+0.000000001,Field!$A38&gt;=Model!$M$14-0.000000001,Field!$A38&lt;=Model!$M$14+Model!$M$15+0.000000001)),"",Field!BF38)</f>
        <v>0.51330824352874194</v>
      </c>
      <c r="BG57" s="2">
        <f ca="1">IF(OR($M$18=0,AND(Model!$M$16=1,Field!BG$4&gt;=Model!$M$13-0.000000001,Field!BG$4&lt;=Model!$M$13+Model!$M$15+0.000000001,Field!$A38&gt;=Model!$M$14-0.000000001,Field!$A38&lt;=Model!$M$14+Model!$M$15+0.000000001)),"",Field!BG38)</f>
        <v>0.51115652683334167</v>
      </c>
      <c r="BH57" s="2">
        <f ca="1">IF(OR($M$18=0,AND(Model!$M$16=1,Field!BH$4&gt;=Model!$M$13-0.000000001,Field!BH$4&lt;=Model!$M$13+Model!$M$15+0.000000001,Field!$A38&gt;=Model!$M$14-0.000000001,Field!$A38&lt;=Model!$M$14+Model!$M$15+0.000000001)),"",Field!BH38)</f>
        <v>0.5094872669469942</v>
      </c>
      <c r="BI57" s="2">
        <f ca="1">IF(OR($M$18=0,AND(Model!$M$16=1,Field!BI$4&gt;=Model!$M$13-0.000000001,Field!BI$4&lt;=Model!$M$13+Model!$M$15+0.000000001,Field!$A38&gt;=Model!$M$14-0.000000001,Field!$A38&lt;=Model!$M$14+Model!$M$15+0.000000001)),"",Field!BI38)</f>
        <v>0.50849643795918908</v>
      </c>
      <c r="BJ57" s="7">
        <f ca="1">IF(OR($M$18=0,AND(Model!$M$16=1,Field!BJ$4&gt;=Model!$M$13-0.000000001,Field!BJ$4&lt;=Model!$M$13+Model!$M$15+0.000000001,Field!$A38&gt;=Model!$M$14-0.000000001,Field!$A38&lt;=Model!$M$14+Model!$M$15+0.000000001)),"",Field!BJ38)</f>
        <v>0.50849643795918908</v>
      </c>
      <c r="BK57" s="1"/>
    </row>
    <row r="58" spans="1:63" ht="12" customHeight="1">
      <c r="A58" s="1"/>
      <c r="B58" s="6">
        <f>IF(OR($M$18=0,AND(Model!$M$16=1,Field!B$4&gt;=Model!$M$13-0.000000001,Field!B$4&lt;=Model!$M$13+Model!$M$15+0.000000001,Field!$A39&gt;=Model!$M$14-0.000000001,Field!$A39&lt;=Model!$M$14+Model!$M$15+0.000000001)),"",Field!B39)</f>
        <v>1</v>
      </c>
      <c r="C58" s="2">
        <f ca="1">IF(OR($M$18=0,AND(Model!$M$16=1,Field!C$4&gt;=Model!$M$13-0.000000001,Field!C$4&lt;=Model!$M$13+Model!$M$15+0.000000001,Field!$A39&gt;=Model!$M$14-0.000000001,Field!$A39&lt;=Model!$M$14+Model!$M$15+0.000000001)),"",Field!C39)</f>
        <v>0.99985112142904875</v>
      </c>
      <c r="D58" s="2">
        <f ca="1">IF(OR($M$18=0,AND(Model!$M$16=1,Field!D$4&gt;=Model!$M$13-0.000000001,Field!D$4&lt;=Model!$M$13+Model!$M$15+0.000000001,Field!$A39&gt;=Model!$M$14-0.000000001,Field!$A39&lt;=Model!$M$14+Model!$M$15+0.000000001)),"",Field!D39)</f>
        <v>0.9996320796653605</v>
      </c>
      <c r="E58" s="2">
        <f ca="1">IF(OR($M$18=0,AND(Model!$M$16=1,Field!E$4&gt;=Model!$M$13-0.000000001,Field!E$4&lt;=Model!$M$13+Model!$M$15+0.000000001,Field!$A39&gt;=Model!$M$14-0.000000001,Field!$A39&lt;=Model!$M$14+Model!$M$15+0.000000001)),"",Field!E39)</f>
        <v>0.99931432482538662</v>
      </c>
      <c r="F58" s="2">
        <f ca="1">IF(OR($M$18=0,AND(Model!$M$16=1,Field!F$4&gt;=Model!$M$13-0.000000001,Field!F$4&lt;=Model!$M$13+Model!$M$15+0.000000001,Field!$A39&gt;=Model!$M$14-0.000000001,Field!$A39&lt;=Model!$M$14+Model!$M$15+0.000000001)),"",Field!F39)</f>
        <v>0.99885858738211342</v>
      </c>
      <c r="G58" s="2">
        <f ca="1">IF(OR($M$18=0,AND(Model!$M$16=1,Field!G$4&gt;=Model!$M$13-0.000000001,Field!G$4&lt;=Model!$M$13+Model!$M$15+0.000000001,Field!$A39&gt;=Model!$M$14-0.000000001,Field!$A39&lt;=Model!$M$14+Model!$M$15+0.000000001)),"",Field!G39)</f>
        <v>0.99821153916426053</v>
      </c>
      <c r="H58" s="2">
        <f ca="1">IF(OR($M$18=0,AND(Model!$M$16=1,Field!H$4&gt;=Model!$M$13-0.000000001,Field!H$4&lt;=Model!$M$13+Model!$M$15+0.000000001,Field!$A39&gt;=Model!$M$14-0.000000001,Field!$A39&lt;=Model!$M$14+Model!$M$15+0.000000001)),"",Field!H39)</f>
        <v>0.99730187769162881</v>
      </c>
      <c r="I58" s="2">
        <f ca="1">IF(OR($M$18=0,AND(Model!$M$16=1,Field!I$4&gt;=Model!$M$13-0.000000001,Field!I$4&lt;=Model!$M$13+Model!$M$15+0.000000001,Field!$A39&gt;=Model!$M$14-0.000000001,Field!$A39&lt;=Model!$M$14+Model!$M$15+0.000000001)),"",Field!I39)</f>
        <v>0.99603607621252577</v>
      </c>
      <c r="J58" s="2">
        <f ca="1">IF(OR($M$18=0,AND(Model!$M$16=1,Field!J$4&gt;=Model!$M$13-0.000000001,Field!J$4&lt;=Model!$M$13+Model!$M$15+0.000000001,Field!$A39&gt;=Model!$M$14-0.000000001,Field!$A39&lt;=Model!$M$14+Model!$M$15+0.000000001)),"",Field!J39)</f>
        <v>0.99429435262906662</v>
      </c>
      <c r="K58" s="2">
        <f ca="1">IF(OR($M$18=0,AND(Model!$M$16=1,Field!K$4&gt;=Model!$M$13-0.000000001,Field!K$4&lt;=Model!$M$13+Model!$M$15+0.000000001,Field!$A39&gt;=Model!$M$14-0.000000001,Field!$A39&lt;=Model!$M$14+Model!$M$15+0.000000001)),"",Field!K39)</f>
        <v>0.9919278682833339</v>
      </c>
      <c r="L58" s="2">
        <f ca="1">IF(OR($M$18=0,AND(Model!$M$16=1,Field!L$4&gt;=Model!$M$13-0.000000001,Field!L$4&lt;=Model!$M$13+Model!$M$15+0.000000001,Field!$A39&gt;=Model!$M$14-0.000000001,Field!$A39&lt;=Model!$M$14+Model!$M$15+0.000000001)),"",Field!L39)</f>
        <v>0.98875874543579945</v>
      </c>
      <c r="M58" s="2">
        <f ca="1">IF(OR($M$18=0,AND(Model!$M$16=1,Field!M$4&gt;=Model!$M$13-0.000000001,Field!M$4&lt;=Model!$M$13+Model!$M$15+0.000000001,Field!$A39&gt;=Model!$M$14-0.000000001,Field!$A39&lt;=Model!$M$14+Model!$M$15+0.000000001)),"",Field!M39)</f>
        <v>0.98458504772721178</v>
      </c>
      <c r="N58" s="2">
        <f ca="1">IF(OR($M$18=0,AND(Model!$M$16=1,Field!N$4&gt;=Model!$M$13-0.000000001,Field!N$4&lt;=Model!$M$13+Model!$M$15+0.000000001,Field!$A39&gt;=Model!$M$14-0.000000001,Field!$A39&lt;=Model!$M$14+Model!$M$15+0.000000001)),"",Field!N39)</f>
        <v>0.97919305714303906</v>
      </c>
      <c r="O58" s="2">
        <f ca="1">IF(OR($M$18=0,AND(Model!$M$16=1,Field!O$4&gt;=Model!$M$13-0.000000001,Field!O$4&lt;=Model!$M$13+Model!$M$15+0.000000001,Field!$A39&gt;=Model!$M$14-0.000000001,Field!$A39&lt;=Model!$M$14+Model!$M$15+0.000000001)),"",Field!O39)</f>
        <v>0.97237841296752625</v>
      </c>
      <c r="P58" s="2">
        <f ca="1">IF(OR($M$18=0,AND(Model!$M$16=1,Field!P$4&gt;=Model!$M$13-0.000000001,Field!P$4&lt;=Model!$M$13+Model!$M$15+0.000000001,Field!$A39&gt;=Model!$M$14-0.000000001,Field!$A39&lt;=Model!$M$14+Model!$M$15+0.000000001)),"",Field!P39)</f>
        <v>0.96397526813513423</v>
      </c>
      <c r="Q58" s="2">
        <f ca="1">IF(OR($M$18=0,AND(Model!$M$16=1,Field!Q$4&gt;=Model!$M$13-0.000000001,Field!Q$4&lt;=Model!$M$13+Model!$M$15+0.000000001,Field!$A39&gt;=Model!$M$14-0.000000001,Field!$A39&lt;=Model!$M$14+Model!$M$15+0.000000001)),"",Field!Q39)</f>
        <v>0.95388839073445519</v>
      </c>
      <c r="R58" s="2">
        <f ca="1">IF(OR($M$18=0,AND(Model!$M$16=1,Field!R$4&gt;=Model!$M$13-0.000000001,Field!R$4&lt;=Model!$M$13+Model!$M$15+0.000000001,Field!$A39&gt;=Model!$M$14-0.000000001,Field!$A39&lt;=Model!$M$14+Model!$M$15+0.000000001)),"",Field!R39)</f>
        <v>0.94211855007684175</v>
      </c>
      <c r="S58" s="2">
        <f ca="1">IF(OR($M$18=0,AND(Model!$M$16=1,Field!S$4&gt;=Model!$M$13-0.000000001,Field!S$4&lt;=Model!$M$13+Model!$M$15+0.000000001,Field!$A39&gt;=Model!$M$14-0.000000001,Field!$A39&lt;=Model!$M$14+Model!$M$15+0.000000001)),"",Field!S39)</f>
        <v>0.92877041380944025</v>
      </c>
      <c r="T58" s="2">
        <f ca="1">IF(OR($M$18=0,AND(Model!$M$16=1,Field!T$4&gt;=Model!$M$13-0.000000001,Field!T$4&lt;=Model!$M$13+Model!$M$15+0.000000001,Field!$A39&gt;=Model!$M$14-0.000000001,Field!$A39&lt;=Model!$M$14+Model!$M$15+0.000000001)),"",Field!T39)</f>
        <v>0.91403853326394968</v>
      </c>
      <c r="U58" s="2">
        <f ca="1">IF(OR($M$18=0,AND(Model!$M$16=1,Field!U$4&gt;=Model!$M$13-0.000000001,Field!U$4&lt;=Model!$M$13+Model!$M$15+0.000000001,Field!$A39&gt;=Model!$M$14-0.000000001,Field!$A39&lt;=Model!$M$14+Model!$M$15+0.000000001)),"",Field!U39)</f>
        <v>0.89817815530951128</v>
      </c>
      <c r="V58" s="2">
        <f ca="1">IF(OR($M$18=0,AND(Model!$M$16=1,Field!V$4&gt;=Model!$M$13-0.000000001,Field!V$4&lt;=Model!$M$13+Model!$M$15+0.000000001,Field!$A39&gt;=Model!$M$14-0.000000001,Field!$A39&lt;=Model!$M$14+Model!$M$15+0.000000001)),"",Field!V39)</f>
        <v>0.88147228378391973</v>
      </c>
      <c r="W58" s="2">
        <f ca="1">IF(OR($M$18=0,AND(Model!$M$16=1,Field!W$4&gt;=Model!$M$13-0.000000001,Field!W$4&lt;=Model!$M$13+Model!$M$15+0.000000001,Field!$A39&gt;=Model!$M$14-0.000000001,Field!$A39&lt;=Model!$M$14+Model!$M$15+0.000000001)),"",Field!W39)</f>
        <v>0.86420398335930704</v>
      </c>
      <c r="X58" s="2">
        <f ca="1">IF(OR($M$18=0,AND(Model!$M$16=1,Field!X$4&gt;=Model!$M$13-0.000000001,Field!X$4&lt;=Model!$M$13+Model!$M$15+0.000000001,Field!$A39&gt;=Model!$M$14-0.000000001,Field!$A39&lt;=Model!$M$14+Model!$M$15+0.000000001)),"",Field!X39)</f>
        <v>0.84663790676101525</v>
      </c>
      <c r="Y58" s="2">
        <f ca="1">IF(OR($M$18=0,AND(Model!$M$16=1,Field!Y$4&gt;=Model!$M$13-0.000000001,Field!Y$4&lt;=Model!$M$13+Model!$M$15+0.000000001,Field!$A39&gt;=Model!$M$14-0.000000001,Field!$A39&lt;=Model!$M$14+Model!$M$15+0.000000001)),"",Field!Y39)</f>
        <v>0.82901082958297112</v>
      </c>
      <c r="Z58" s="2">
        <f ca="1">IF(OR($M$18=0,AND(Model!$M$16=1,Field!Z$4&gt;=Model!$M$13-0.000000001,Field!Z$4&lt;=Model!$M$13+Model!$M$15+0.000000001,Field!$A39&gt;=Model!$M$14-0.000000001,Field!$A39&lt;=Model!$M$14+Model!$M$15+0.000000001)),"",Field!Z39)</f>
        <v>0.81152864885244513</v>
      </c>
      <c r="AA58" s="2">
        <f ca="1">IF(OR($M$18=0,AND(Model!$M$16=1,Field!AA$4&gt;=Model!$M$13-0.000000001,Field!AA$4&lt;=Model!$M$13+Model!$M$15+0.000000001,Field!$A39&gt;=Model!$M$14-0.000000001,Field!$A39&lt;=Model!$M$14+Model!$M$15+0.000000001)),"",Field!AA39)</f>
        <v>0.79436661238631412</v>
      </c>
      <c r="AB58" s="2">
        <f ca="1">IF(OR($M$18=0,AND(Model!$M$16=1,Field!AB$4&gt;=Model!$M$13-0.000000001,Field!AB$4&lt;=Model!$M$13+Model!$M$15+0.000000001,Field!$A39&gt;=Model!$M$14-0.000000001,Field!$A39&lt;=Model!$M$14+Model!$M$15+0.000000001)),"",Field!AB39)</f>
        <v>0.77767003653845712</v>
      </c>
      <c r="AC58" s="2">
        <f ca="1">IF(OR($M$18=0,AND(Model!$M$16=1,Field!AC$4&gt;=Model!$M$13-0.000000001,Field!AC$4&lt;=Model!$M$13+Model!$M$15+0.000000001,Field!$A39&gt;=Model!$M$14-0.000000001,Field!$A39&lt;=Model!$M$14+Model!$M$15+0.000000001)),"",Field!AC39)</f>
        <v>0.7615541268867092</v>
      </c>
      <c r="AD58" s="2">
        <f ca="1">IF(OR($M$18=0,AND(Model!$M$16=1,Field!AD$4&gt;=Model!$M$13-0.000000001,Field!AD$4&lt;=Model!$M$13+Model!$M$15+0.000000001,Field!$A39&gt;=Model!$M$14-0.000000001,Field!$A39&lt;=Model!$M$14+Model!$M$15+0.000000001)),"",Field!AD39)</f>
        <v>0.74610329414571863</v>
      </c>
      <c r="AE58" s="2">
        <f ca="1">IF(OR($M$18=0,AND(Model!$M$16=1,Field!AE$4&gt;=Model!$M$13-0.000000001,Field!AE$4&lt;=Model!$M$13+Model!$M$15+0.000000001,Field!$A39&gt;=Model!$M$14-0.000000001,Field!$A39&lt;=Model!$M$14+Model!$M$15+0.000000001)),"",Field!AE39)</f>
        <v>0.73137150980256882</v>
      </c>
      <c r="AF58" s="2">
        <f ca="1">IF(OR($M$18=0,AND(Model!$M$16=1,Field!AF$4&gt;=Model!$M$13-0.000000001,Field!AF$4&lt;=Model!$M$13+Model!$M$15+0.000000001,Field!$A39&gt;=Model!$M$14-0.000000001,Field!$A39&lt;=Model!$M$14+Model!$M$15+0.000000001)),"",Field!AF39)</f>
        <v>0.71738472587527236</v>
      </c>
      <c r="AG58" s="2">
        <f ca="1">IF(OR($M$18=0,AND(Model!$M$16=1,Field!AG$4&gt;=Model!$M$13-0.000000001,Field!AG$4&lt;=Model!$M$13+Model!$M$15+0.000000001,Field!$A39&gt;=Model!$M$14-0.000000001,Field!$A39&lt;=Model!$M$14+Model!$M$15+0.000000001)),"",Field!AG39)</f>
        <v>0.70414523673166485</v>
      </c>
      <c r="AH58" s="2">
        <f ca="1">IF(OR($M$18=0,AND(Model!$M$16=1,Field!AH$4&gt;=Model!$M$13-0.000000001,Field!AH$4&lt;=Model!$M$13+Model!$M$15+0.000000001,Field!$A39&gt;=Model!$M$14-0.000000001,Field!$A39&lt;=Model!$M$14+Model!$M$15+0.000000001)),"",Field!AH39)</f>
        <v>0.69163711842438513</v>
      </c>
      <c r="AI58" s="2">
        <f ca="1">IF(OR($M$18=0,AND(Model!$M$16=1,Field!AI$4&gt;=Model!$M$13-0.000000001,Field!AI$4&lt;=Model!$M$13+Model!$M$15+0.000000001,Field!$A39&gt;=Model!$M$14-0.000000001,Field!$A39&lt;=Model!$M$14+Model!$M$15+0.000000001)),"",Field!AI39)</f>
        <v>0.67983176209823148</v>
      </c>
      <c r="AJ58" s="2">
        <f ca="1">IF(OR($M$18=0,AND(Model!$M$16=1,Field!AJ$4&gt;=Model!$M$13-0.000000001,Field!AJ$4&lt;=Model!$M$13+Model!$M$15+0.000000001,Field!$A39&gt;=Model!$M$14-0.000000001,Field!$A39&lt;=Model!$M$14+Model!$M$15+0.000000001)),"",Field!AJ39)</f>
        <v>0.66869278124305276</v>
      </c>
      <c r="AK58" s="2">
        <f ca="1">IF(OR($M$18=0,AND(Model!$M$16=1,Field!AK$4&gt;=Model!$M$13-0.000000001,Field!AK$4&lt;=Model!$M$13+Model!$M$15+0.000000001,Field!$A39&gt;=Model!$M$14-0.000000001,Field!$A39&lt;=Model!$M$14+Model!$M$15+0.000000001)),"",Field!AK39)</f>
        <v>0.65817993285439558</v>
      </c>
      <c r="AL58" s="2">
        <f ca="1">IF(OR($M$18=0,AND(Model!$M$16=1,Field!AL$4&gt;=Model!$M$13-0.000000001,Field!AL$4&lt;=Model!$M$13+Model!$M$15+0.000000001,Field!$A39&gt;=Model!$M$14-0.000000001,Field!$A39&lt;=Model!$M$14+Model!$M$15+0.000000001)),"",Field!AL39)</f>
        <v>0.64825198562594544</v>
      </c>
      <c r="AM58" s="2">
        <f ca="1">IF(OR($M$18=0,AND(Model!$M$16=1,Field!AM$4&gt;=Model!$M$13-0.000000001,Field!AM$4&lt;=Model!$M$13+Model!$M$15+0.000000001,Field!$A39&gt;=Model!$M$14-0.000000001,Field!$A39&lt;=Model!$M$14+Model!$M$15+0.000000001)),"",Field!AM39)</f>
        <v>0.6388686459214139</v>
      </c>
      <c r="AN58" s="2">
        <f ca="1">IF(OR($M$18=0,AND(Model!$M$16=1,Field!AN$4&gt;=Model!$M$13-0.000000001,Field!AN$4&lt;=Model!$M$13+Model!$M$15+0.000000001,Field!$A39&gt;=Model!$M$14-0.000000001,Field!$A39&lt;=Model!$M$14+Model!$M$15+0.000000001)),"",Field!AN39)</f>
        <v>0.62999172931409253</v>
      </c>
      <c r="AO58" s="2">
        <f ca="1">IF(OR($M$18=0,AND(Model!$M$16=1,Field!AO$4&gt;=Model!$M$13-0.000000001,Field!AO$4&lt;=Model!$M$13+Model!$M$15+0.000000001,Field!$A39&gt;=Model!$M$14-0.000000001,Field!$A39&lt;=Model!$M$14+Model!$M$15+0.000000001)),"",Field!AO39)</f>
        <v>0.62158577640286072</v>
      </c>
      <c r="AP58" s="2">
        <f ca="1">IF(OR($M$18=0,AND(Model!$M$16=1,Field!AP$4&gt;=Model!$M$13-0.000000001,Field!AP$4&lt;=Model!$M$13+Model!$M$15+0.000000001,Field!$A39&gt;=Model!$M$14-0.000000001,Field!$A39&lt;=Model!$M$14+Model!$M$15+0.000000001)),"",Field!AP39)</f>
        <v>0.6136182881444634</v>
      </c>
      <c r="AQ58" s="2">
        <f ca="1">IF(OR($M$18=0,AND(Model!$M$16=1,Field!AQ$4&gt;=Model!$M$13-0.000000001,Field!AQ$4&lt;=Model!$M$13+Model!$M$15+0.000000001,Field!$A39&gt;=Model!$M$14-0.000000001,Field!$A39&lt;=Model!$M$14+Model!$M$15+0.000000001)),"",Field!AQ39)</f>
        <v>0.60605971999607722</v>
      </c>
      <c r="AR58" s="2">
        <f ca="1">IF(OR($M$18=0,AND(Model!$M$16=1,Field!AR$4&gt;=Model!$M$13-0.000000001,Field!AR$4&lt;=Model!$M$13+Model!$M$15+0.000000001,Field!$A39&gt;=Model!$M$14-0.000000001,Field!$A39&lt;=Model!$M$14+Model!$M$15+0.000000001)),"",Field!AR39)</f>
        <v>0.59888333821263573</v>
      </c>
      <c r="AS58" s="2">
        <f ca="1">IF(OR($M$18=0,AND(Model!$M$16=1,Field!AS$4&gt;=Model!$M$13-0.000000001,Field!AS$4&lt;=Model!$M$13+Model!$M$15+0.000000001,Field!$A39&gt;=Model!$M$14-0.000000001,Field!$A39&lt;=Model!$M$14+Model!$M$15+0.000000001)),"",Field!AS39)</f>
        <v>0.59206501148323853</v>
      </c>
      <c r="AT58" s="2">
        <f ca="1">IF(OR($M$18=0,AND(Model!$M$16=1,Field!AT$4&gt;=Model!$M$13-0.000000001,Field!AT$4&lt;=Model!$M$13+Model!$M$15+0.000000001,Field!$A39&gt;=Model!$M$14-0.000000001,Field!$A39&lt;=Model!$M$14+Model!$M$15+0.000000001)),"",Field!AT39)</f>
        <v>0.58558298860475133</v>
      </c>
      <c r="AU58" s="2">
        <f ca="1">IF(OR($M$18=0,AND(Model!$M$16=1,Field!AU$4&gt;=Model!$M$13-0.000000001,Field!AU$4&lt;=Model!$M$13+Model!$M$15+0.000000001,Field!$A39&gt;=Model!$M$14-0.000000001,Field!$A39&lt;=Model!$M$14+Model!$M$15+0.000000001)),"",Field!AU39)</f>
        <v>0.57941769809245114</v>
      </c>
      <c r="AV58" s="2">
        <f ca="1">IF(OR($M$18=0,AND(Model!$M$16=1,Field!AV$4&gt;=Model!$M$13-0.000000001,Field!AV$4&lt;=Model!$M$13+Model!$M$15+0.000000001,Field!$A39&gt;=Model!$M$14-0.000000001,Field!$A39&lt;=Model!$M$14+Model!$M$15+0.000000001)),"",Field!AV39)</f>
        <v>0.5735515979544914</v>
      </c>
      <c r="AW58" s="2">
        <f ca="1">IF(OR($M$18=0,AND(Model!$M$16=1,Field!AW$4&gt;=Model!$M$13-0.000000001,Field!AW$4&lt;=Model!$M$13+Model!$M$15+0.000000001,Field!$A39&gt;=Model!$M$14-0.000000001,Field!$A39&lt;=Model!$M$14+Model!$M$15+0.000000001)),"",Field!AW39)</f>
        <v>0.56796910293857727</v>
      </c>
      <c r="AX58" s="2">
        <f ca="1">IF(OR($M$18=0,AND(Model!$M$16=1,Field!AX$4&gt;=Model!$M$13-0.000000001,Field!AX$4&lt;=Model!$M$13+Model!$M$15+0.000000001,Field!$A39&gt;=Model!$M$14-0.000000001,Field!$A39&lt;=Model!$M$14+Model!$M$15+0.000000001)),"",Field!AX39)</f>
        <v>0.56265662270386296</v>
      </c>
      <c r="AY58" s="2">
        <f ca="1">IF(OR($M$18=0,AND(Model!$M$16=1,Field!AY$4&gt;=Model!$M$13-0.000000001,Field!AY$4&lt;=Model!$M$13+Model!$M$15+0.000000001,Field!$A39&gt;=Model!$M$14-0.000000001,Field!$A39&lt;=Model!$M$14+Model!$M$15+0.000000001)),"",Field!AY39)</f>
        <v>0.55760275896930034</v>
      </c>
      <c r="AZ58" s="2">
        <f ca="1">IF(OR($M$18=0,AND(Model!$M$16=1,Field!AZ$4&gt;=Model!$M$13-0.000000001,Field!AZ$4&lt;=Model!$M$13+Model!$M$15+0.000000001,Field!$A39&gt;=Model!$M$14-0.000000001,Field!$A39&lt;=Model!$M$14+Model!$M$15+0.000000001)),"",Field!AZ39)</f>
        <v>0.55279873570026228</v>
      </c>
      <c r="BA58" s="2">
        <f ca="1">IF(OR($M$18=0,AND(Model!$M$16=1,Field!BA$4&gt;=Model!$M$13-0.000000001,Field!BA$4&lt;=Model!$M$13+Model!$M$15+0.000000001,Field!$A39&gt;=Model!$M$14-0.000000001,Field!$A39&lt;=Model!$M$14+Model!$M$15+0.000000001)),"",Field!BA39)</f>
        <v>0.54823917907062625</v>
      </c>
      <c r="BB58" s="2">
        <f ca="1">IF(OR($M$18=0,AND(Model!$M$16=1,Field!BB$4&gt;=Model!$M$13-0.000000001,Field!BB$4&lt;=Model!$M$13+Model!$M$15+0.000000001,Field!$A39&gt;=Model!$M$14-0.000000001,Field!$A39&lt;=Model!$M$14+Model!$M$15+0.000000001)),"",Field!BB39)</f>
        <v>0.54392343197624382</v>
      </c>
      <c r="BC58" s="2">
        <f ca="1">IF(OR($M$18=0,AND(Model!$M$16=1,Field!BC$4&gt;=Model!$M$13-0.000000001,Field!BC$4&lt;=Model!$M$13+Model!$M$15+0.000000001,Field!$A39&gt;=Model!$M$14-0.000000001,Field!$A39&lt;=Model!$M$14+Model!$M$15+0.000000001)),"",Field!BC39)</f>
        <v>0.53985769526527994</v>
      </c>
      <c r="BD58" s="2">
        <f ca="1">IF(OR($M$18=0,AND(Model!$M$16=1,Field!BD$4&gt;=Model!$M$13-0.000000001,Field!BD$4&lt;=Model!$M$13+Model!$M$15+0.000000001,Field!$A39&gt;=Model!$M$14-0.000000001,Field!$A39&lt;=Model!$M$14+Model!$M$15+0.000000001)),"",Field!BD39)</f>
        <v>0.53605845679812769</v>
      </c>
      <c r="BE58" s="2">
        <f ca="1">IF(OR($M$18=0,AND(Model!$M$16=1,Field!BE$4&gt;=Model!$M$13-0.000000001,Field!BE$4&lt;=Model!$M$13+Model!$M$15+0.000000001,Field!$A39&gt;=Model!$M$14-0.000000001,Field!$A39&lt;=Model!$M$14+Model!$M$15+0.000000001)),"",Field!BE39)</f>
        <v>0.53255793502049831</v>
      </c>
      <c r="BF58" s="2">
        <f ca="1">IF(OR($M$18=0,AND(Model!$M$16=1,Field!BF$4&gt;=Model!$M$13-0.000000001,Field!BF$4&lt;=Model!$M$13+Model!$M$15+0.000000001,Field!$A39&gt;=Model!$M$14-0.000000001,Field!$A39&lt;=Model!$M$14+Model!$M$15+0.000000001)),"",Field!BF39)</f>
        <v>0.52941268117777196</v>
      </c>
      <c r="BG58" s="2">
        <f ca="1">IF(OR($M$18=0,AND(Model!$M$16=1,Field!BG$4&gt;=Model!$M$13-0.000000001,Field!BG$4&lt;=Model!$M$13+Model!$M$15+0.000000001,Field!$A39&gt;=Model!$M$14-0.000000001,Field!$A39&lt;=Model!$M$14+Model!$M$15+0.000000001)),"",Field!BG39)</f>
        <v>0.52671714060025265</v>
      </c>
      <c r="BH58" s="2">
        <f ca="1">IF(OR($M$18=0,AND(Model!$M$16=1,Field!BH$4&gt;=Model!$M$13-0.000000001,Field!BH$4&lt;=Model!$M$13+Model!$M$15+0.000000001,Field!$A39&gt;=Model!$M$14-0.000000001,Field!$A39&lt;=Model!$M$14+Model!$M$15+0.000000001)),"",Field!BH39)</f>
        <v>0.52462500556747038</v>
      </c>
      <c r="BI58" s="2">
        <f ca="1">IF(OR($M$18=0,AND(Model!$M$16=1,Field!BI$4&gt;=Model!$M$13-0.000000001,Field!BI$4&lt;=Model!$M$13+Model!$M$15+0.000000001,Field!$A39&gt;=Model!$M$14-0.000000001,Field!$A39&lt;=Model!$M$14+Model!$M$15+0.000000001)),"",Field!BI39)</f>
        <v>0.52338281566224643</v>
      </c>
      <c r="BJ58" s="7">
        <f ca="1">IF(OR($M$18=0,AND(Model!$M$16=1,Field!BJ$4&gt;=Model!$M$13-0.000000001,Field!BJ$4&lt;=Model!$M$13+Model!$M$15+0.000000001,Field!$A39&gt;=Model!$M$14-0.000000001,Field!$A39&lt;=Model!$M$14+Model!$M$15+0.000000001)),"",Field!BJ39)</f>
        <v>0.52338281566224643</v>
      </c>
      <c r="BK58" s="1"/>
    </row>
    <row r="59" spans="1:63" ht="12" customHeight="1">
      <c r="A59" s="1"/>
      <c r="B59" s="6">
        <f>IF(OR($M$18=0,AND(Model!$M$16=1,Field!B$4&gt;=Model!$M$13-0.000000001,Field!B$4&lt;=Model!$M$13+Model!$M$15+0.000000001,Field!$A40&gt;=Model!$M$14-0.000000001,Field!$A40&lt;=Model!$M$14+Model!$M$15+0.000000001)),"",Field!B40)</f>
        <v>1</v>
      </c>
      <c r="C59" s="2">
        <f ca="1">IF(OR($M$18=0,AND(Model!$M$16=1,Field!C$4&gt;=Model!$M$13-0.000000001,Field!C$4&lt;=Model!$M$13+Model!$M$15+0.000000001,Field!$A40&gt;=Model!$M$14-0.000000001,Field!$A40&lt;=Model!$M$14+Model!$M$15+0.000000001)),"",Field!C40)</f>
        <v>0.99987133349001511</v>
      </c>
      <c r="D59" s="2">
        <f ca="1">IF(OR($M$18=0,AND(Model!$M$16=1,Field!D$4&gt;=Model!$M$13-0.000000001,Field!D$4&lt;=Model!$M$13+Model!$M$15+0.000000001,Field!$A40&gt;=Model!$M$14-0.000000001,Field!$A40&lt;=Model!$M$14+Model!$M$15+0.000000001)),"",Field!D40)</f>
        <v>0.99968257302971897</v>
      </c>
      <c r="E59" s="2">
        <f ca="1">IF(OR($M$18=0,AND(Model!$M$16=1,Field!E$4&gt;=Model!$M$13-0.000000001,Field!E$4&lt;=Model!$M$13+Model!$M$15+0.000000001,Field!$A40&gt;=Model!$M$14-0.000000001,Field!$A40&lt;=Model!$M$14+Model!$M$15+0.000000001)),"",Field!E40)</f>
        <v>0.99941009269032877</v>
      </c>
      <c r="F59" s="2">
        <f ca="1">IF(OR($M$18=0,AND(Model!$M$16=1,Field!F$4&gt;=Model!$M$13-0.000000001,Field!F$4&lt;=Model!$M$13+Model!$M$15+0.000000001,Field!$A40&gt;=Model!$M$14-0.000000001,Field!$A40&lt;=Model!$M$14+Model!$M$15+0.000000001)),"",Field!F40)</f>
        <v>0.99902181009347835</v>
      </c>
      <c r="G59" s="2">
        <f ca="1">IF(OR($M$18=0,AND(Model!$M$16=1,Field!G$4&gt;=Model!$M$13-0.000000001,Field!G$4&lt;=Model!$M$13+Model!$M$15+0.000000001,Field!$A40&gt;=Model!$M$14-0.000000001,Field!$A40&lt;=Model!$M$14+Model!$M$15+0.000000001)),"",Field!G40)</f>
        <v>0.99847473659301067</v>
      </c>
      <c r="H59" s="2">
        <f ca="1">IF(OR($M$18=0,AND(Model!$M$16=1,Field!H$4&gt;=Model!$M$13-0.000000001,Field!H$4&lt;=Model!$M$13+Model!$M$15+0.000000001,Field!$A40&gt;=Model!$M$14-0.000000001,Field!$A40&lt;=Model!$M$14+Model!$M$15+0.000000001)),"",Field!H40)</f>
        <v>0.99771218460906763</v>
      </c>
      <c r="I59" s="2">
        <f ca="1">IF(OR($M$18=0,AND(Model!$M$16=1,Field!I$4&gt;=Model!$M$13-0.000000001,Field!I$4&lt;=Model!$M$13+Model!$M$15+0.000000001,Field!$A40&gt;=Model!$M$14-0.000000001,Field!$A40&lt;=Model!$M$14+Model!$M$15+0.000000001)),"",Field!I40)</f>
        <v>0.99666083743738765</v>
      </c>
      <c r="J59" s="2">
        <f ca="1">IF(OR($M$18=0,AND(Model!$M$16=1,Field!J$4&gt;=Model!$M$13-0.000000001,Field!J$4&lt;=Model!$M$13+Model!$M$15+0.000000001,Field!$A40&gt;=Model!$M$14-0.000000001,Field!$A40&lt;=Model!$M$14+Model!$M$15+0.000000001)),"",Field!J40)</f>
        <v>0.99522809213921526</v>
      </c>
      <c r="K59" s="2">
        <f ca="1">IF(OR($M$18=0,AND(Model!$M$16=1,Field!K$4&gt;=Model!$M$13-0.000000001,Field!K$4&lt;=Model!$M$13+Model!$M$15+0.000000001,Field!$A40&gt;=Model!$M$14-0.000000001,Field!$A40&lt;=Model!$M$14+Model!$M$15+0.000000001)),"",Field!K40)</f>
        <v>0.99330036369875285</v>
      </c>
      <c r="L59" s="2">
        <f ca="1">IF(OR($M$18=0,AND(Model!$M$16=1,Field!L$4&gt;=Model!$M$13-0.000000001,Field!L$4&lt;=Model!$M$13+Model!$M$15+0.000000001,Field!$A40&gt;=Model!$M$14-0.000000001,Field!$A40&lt;=Model!$M$14+Model!$M$15+0.000000001)),"",Field!L40)</f>
        <v>0.99074335383742285</v>
      </c>
      <c r="M59" s="2">
        <f ca="1">IF(OR($M$18=0,AND(Model!$M$16=1,Field!M$4&gt;=Model!$M$13-0.000000001,Field!M$4&lt;=Model!$M$13+Model!$M$15+0.000000001,Field!$A40&gt;=Model!$M$14-0.000000001,Field!$A40&lt;=Model!$M$14+Model!$M$15+0.000000001)),"",Field!M40)</f>
        <v>0.98740553918941532</v>
      </c>
      <c r="N59" s="2">
        <f ca="1">IF(OR($M$18=0,AND(Model!$M$16=1,Field!N$4&gt;=Model!$M$13-0.000000001,Field!N$4&lt;=Model!$M$13+Model!$M$15+0.000000001,Field!$A40&gt;=Model!$M$14-0.000000001,Field!$A40&lt;=Model!$M$14+Model!$M$15+0.000000001)),"",Field!N40)</f>
        <v>0.98312612404442223</v>
      </c>
      <c r="O59" s="2">
        <f ca="1">IF(OR($M$18=0,AND(Model!$M$16=1,Field!O$4&gt;=Model!$M$13-0.000000001,Field!O$4&lt;=Model!$M$13+Model!$M$15+0.000000001,Field!$A40&gt;=Model!$M$14-0.000000001,Field!$A40&lt;=Model!$M$14+Model!$M$15+0.000000001)),"",Field!O40)</f>
        <v>0.97774815055643693</v>
      </c>
      <c r="P59" s="2">
        <f ca="1">IF(OR($M$18=0,AND(Model!$M$16=1,Field!P$4&gt;=Model!$M$13-0.000000001,Field!P$4&lt;=Model!$M$13+Model!$M$15+0.000000001,Field!$A40&gt;=Model!$M$14-0.000000001,Field!$A40&lt;=Model!$M$14+Model!$M$15+0.000000001)),"",Field!P40)</f>
        <v>0.97113611372146191</v>
      </c>
      <c r="Q59" s="2">
        <f ca="1">IF(OR($M$18=0,AND(Model!$M$16=1,Field!Q$4&gt;=Model!$M$13-0.000000001,Field!Q$4&lt;=Model!$M$13+Model!$M$15+0.000000001,Field!$A40&gt;=Model!$M$14-0.000000001,Field!$A40&lt;=Model!$M$14+Model!$M$15+0.000000001)),"",Field!Q40)</f>
        <v>0.96319535760574482</v>
      </c>
      <c r="R59" s="2">
        <f ca="1">IF(OR($M$18=0,AND(Model!$M$16=1,Field!R$4&gt;=Model!$M$13-0.000000001,Field!R$4&lt;=Model!$M$13+Model!$M$15+0.000000001,Field!$A40&gt;=Model!$M$14-0.000000001,Field!$A40&lt;=Model!$M$14+Model!$M$15+0.000000001)),"",Field!R40)</f>
        <v>0.95388850644772771</v>
      </c>
      <c r="S59" s="2">
        <f ca="1">IF(OR($M$18=0,AND(Model!$M$16=1,Field!S$4&gt;=Model!$M$13-0.000000001,Field!S$4&lt;=Model!$M$13+Model!$M$15+0.000000001,Field!$A40&gt;=Model!$M$14-0.000000001,Field!$A40&lt;=Model!$M$14+Model!$M$15+0.000000001)),"",Field!S40)</f>
        <v>0.94324374656763743</v>
      </c>
      <c r="T59" s="2">
        <f ca="1">IF(OR($M$18=0,AND(Model!$M$16=1,Field!T$4&gt;=Model!$M$13-0.000000001,Field!T$4&lt;=Model!$M$13+Model!$M$15+0.000000001,Field!$A40&gt;=Model!$M$14-0.000000001,Field!$A40&lt;=Model!$M$14+Model!$M$15+0.000000001)),"",Field!T40)</f>
        <v>0.93135220849932976</v>
      </c>
      <c r="U59" s="2">
        <f ca="1">IF(OR($M$18=0,AND(Model!$M$16=1,Field!U$4&gt;=Model!$M$13-0.000000001,Field!U$4&lt;=Model!$M$13+Model!$M$15+0.000000001,Field!$A40&gt;=Model!$M$14-0.000000001,Field!$A40&lt;=Model!$M$14+Model!$M$15+0.000000001)),"",Field!U40)</f>
        <v>0.91835602686821527</v>
      </c>
      <c r="V59" s="2">
        <f ca="1">IF(OR($M$18=0,AND(Model!$M$16=1,Field!V$4&gt;=Model!$M$13-0.000000001,Field!V$4&lt;=Model!$M$13+Model!$M$15+0.000000001,Field!$A40&gt;=Model!$M$14-0.000000001,Field!$A40&lt;=Model!$M$14+Model!$M$15+0.000000001)),"",Field!V40)</f>
        <v>0.90443153273796772</v>
      </c>
      <c r="W59" s="2">
        <f ca="1">IF(OR($M$18=0,AND(Model!$M$16=1,Field!W$4&gt;=Model!$M$13-0.000000001,Field!W$4&lt;=Model!$M$13+Model!$M$15+0.000000001,Field!$A40&gt;=Model!$M$14-0.000000001,Field!$A40&lt;=Model!$M$14+Model!$M$15+0.000000001)),"",Field!W40)</f>
        <v>0.88977224872877658</v>
      </c>
      <c r="X59" s="2">
        <f ca="1">IF(OR($M$18=0,AND(Model!$M$16=1,Field!X$4&gt;=Model!$M$13-0.000000001,Field!X$4&lt;=Model!$M$13+Model!$M$15+0.000000001,Field!$A40&gt;=Model!$M$14-0.000000001,Field!$A40&lt;=Model!$M$14+Model!$M$15+0.000000001)),"",Field!X40)</f>
        <v>0.87457482133830411</v>
      </c>
      <c r="Y59" s="2">
        <f ca="1">IF(OR($M$18=0,AND(Model!$M$16=1,Field!Y$4&gt;=Model!$M$13-0.000000001,Field!Y$4&lt;=Model!$M$13+Model!$M$15+0.000000001,Field!$A40&gt;=Model!$M$14-0.000000001,Field!$A40&lt;=Model!$M$14+Model!$M$15+0.000000001)),"",Field!Y40)</f>
        <v>0.85902907670612738</v>
      </c>
      <c r="Z59" s="2">
        <f ca="1">IF(OR($M$18=0,AND(Model!$M$16=1,Field!Z$4&gt;=Model!$M$13-0.000000001,Field!Z$4&lt;=Model!$M$13+Model!$M$15+0.000000001,Field!$A40&gt;=Model!$M$14-0.000000001,Field!$A40&lt;=Model!$M$14+Model!$M$15+0.000000001)),"",Field!Z40)</f>
        <v>0.84331186309411932</v>
      </c>
      <c r="AA59" s="2">
        <f ca="1">IF(OR($M$18=0,AND(Model!$M$16=1,Field!AA$4&gt;=Model!$M$13-0.000000001,Field!AA$4&lt;=Model!$M$13+Model!$M$15+0.000000001,Field!$A40&gt;=Model!$M$14-0.000000001,Field!$A40&lt;=Model!$M$14+Model!$M$15+0.000000001)),"",Field!AA40)</f>
        <v>0.82758352800560975</v>
      </c>
      <c r="AB59" s="2">
        <f ca="1">IF(OR($M$18=0,AND(Model!$M$16=1,Field!AB$4&gt;=Model!$M$13-0.000000001,Field!AB$4&lt;=Model!$M$13+Model!$M$15+0.000000001,Field!$A40&gt;=Model!$M$14-0.000000001,Field!$A40&lt;=Model!$M$14+Model!$M$15+0.000000001)),"",Field!AB40)</f>
        <v>0.81198575361359604</v>
      </c>
      <c r="AC59" s="2">
        <f ca="1">IF(OR($M$18=0,AND(Model!$M$16=1,Field!AC$4&gt;=Model!$M$13-0.000000001,Field!AC$4&lt;=Model!$M$13+Model!$M$15+0.000000001,Field!$A40&gt;=Model!$M$14-0.000000001,Field!$A40&lt;=Model!$M$14+Model!$M$15+0.000000001)),"",Field!AC40)</f>
        <v>0.79663990203249713</v>
      </c>
      <c r="AD59" s="2">
        <f ca="1">IF(OR($M$18=0,AND(Model!$M$16=1,Field!AD$4&gt;=Model!$M$13-0.000000001,Field!AD$4&lt;=Model!$M$13+Model!$M$15+0.000000001,Field!$A40&gt;=Model!$M$14-0.000000001,Field!$A40&lt;=Model!$M$14+Model!$M$15+0.000000001)),"",Field!AD40)</f>
        <v>0.78164573131354553</v>
      </c>
      <c r="AE59" s="2">
        <f ca="1">IF(OR($M$18=0,AND(Model!$M$16=1,Field!AE$4&gt;=Model!$M$13-0.000000001,Field!AE$4&lt;=Model!$M$13+Model!$M$15+0.000000001,Field!$A40&gt;=Model!$M$14-0.000000001,Field!$A40&lt;=Model!$M$14+Model!$M$15+0.000000001)),"",Field!AE40)</f>
        <v>0.76708088523553497</v>
      </c>
      <c r="AF59" s="2">
        <f ca="1">IF(OR($M$18=0,AND(Model!$M$16=1,Field!AF$4&gt;=Model!$M$13-0.000000001,Field!AF$4&lt;=Model!$M$13+Model!$M$15+0.000000001,Field!$A40&gt;=Model!$M$14-0.000000001,Field!$A40&lt;=Model!$M$14+Model!$M$15+0.000000001)),"",Field!AF40)</f>
        <v>0.75300155882990205</v>
      </c>
      <c r="AG59" s="2">
        <f ca="1">IF(OR($M$18=0,AND(Model!$M$16=1,Field!AG$4&gt;=Model!$M$13-0.000000001,Field!AG$4&lt;=Model!$M$13+Model!$M$15+0.000000001,Field!$A40&gt;=Model!$M$14-0.000000001,Field!$A40&lt;=Model!$M$14+Model!$M$15+0.000000001)),"",Field!AG40)</f>
        <v>0.73944438539613133</v>
      </c>
      <c r="AH59" s="2">
        <f ca="1">IF(OR($M$18=0,AND(Model!$M$16=1,Field!AH$4&gt;=Model!$M$13-0.000000001,Field!AH$4&lt;=Model!$M$13+Model!$M$15+0.000000001,Field!$A40&gt;=Model!$M$14-0.000000001,Field!$A40&lt;=Model!$M$14+Model!$M$15+0.000000001)),"",Field!AH40)</f>
        <v>0.72642923728750186</v>
      </c>
      <c r="AI59" s="2">
        <f ca="1">IF(OR($M$18=0,AND(Model!$M$16=1,Field!AI$4&gt;=Model!$M$13-0.000000001,Field!AI$4&lt;=Model!$M$13+Model!$M$15+0.000000001,Field!$A40&gt;=Model!$M$14-0.000000001,Field!$A40&lt;=Model!$M$14+Model!$M$15+0.000000001)),"",Field!AI40)</f>
        <v>0.71396247030199833</v>
      </c>
      <c r="AJ59" s="2">
        <f ca="1">IF(OR($M$18=0,AND(Model!$M$16=1,Field!AJ$4&gt;=Model!$M$13-0.000000001,Field!AJ$4&lt;=Model!$M$13+Model!$M$15+0.000000001,Field!$A40&gt;=Model!$M$14-0.000000001,Field!$A40&lt;=Model!$M$14+Model!$M$15+0.000000001)),"",Field!AJ40)</f>
        <v>0.7020401674872514</v>
      </c>
      <c r="AK59" s="2">
        <f ca="1">IF(OR($M$18=0,AND(Model!$M$16=1,Field!AK$4&gt;=Model!$M$13-0.000000001,Field!AK$4&lt;=Model!$M$13+Model!$M$15+0.000000001,Field!$A40&gt;=Model!$M$14-0.000000001,Field!$A40&lt;=Model!$M$14+Model!$M$15+0.000000001)),"",Field!AK40)</f>
        <v>0.690651066927636</v>
      </c>
      <c r="AL59" s="2">
        <f ca="1">IF(OR($M$18=0,AND(Model!$M$16=1,Field!AL$4&gt;=Model!$M$13-0.000000001,Field!AL$4&lt;=Model!$M$13+Model!$M$15+0.000000001,Field!$A40&gt;=Model!$M$14-0.000000001,Field!$A40&lt;=Model!$M$14+Model!$M$15+0.000000001)),"",Field!AL40)</f>
        <v>0.67977900716282147</v>
      </c>
      <c r="AM59" s="2">
        <f ca="1">IF(OR($M$18=0,AND(Model!$M$16=1,Field!AM$4&gt;=Model!$M$13-0.000000001,Field!AM$4&lt;=Model!$M$13+Model!$M$15+0.000000001,Field!$A40&gt;=Model!$M$14-0.000000001,Field!$A40&lt;=Model!$M$14+Model!$M$15+0.000000001)),"",Field!AM40)</f>
        <v>0.66940484570403014</v>
      </c>
      <c r="AN59" s="2">
        <f ca="1">IF(OR($M$18=0,AND(Model!$M$16=1,Field!AN$4&gt;=Model!$M$13-0.000000001,Field!AN$4&lt;=Model!$M$13+Model!$M$15+0.000000001,Field!$A40&gt;=Model!$M$14-0.000000001,Field!$A40&lt;=Model!$M$14+Model!$M$15+0.000000001)),"",Field!AN40)</f>
        <v>0.65950788541467831</v>
      </c>
      <c r="AO59" s="2">
        <f ca="1">IF(OR($M$18=0,AND(Model!$M$16=1,Field!AO$4&gt;=Model!$M$13-0.000000001,Field!AO$4&lt;=Model!$M$13+Model!$M$15+0.000000001,Field!$A40&gt;=Model!$M$14-0.000000001,Field!$A40&lt;=Model!$M$14+Model!$M$15+0.000000001)),"",Field!AO40)</f>
        <v>0.65006688406459379</v>
      </c>
      <c r="AP59" s="2">
        <f ca="1">IF(OR($M$18=0,AND(Model!$M$16=1,Field!AP$4&gt;=Model!$M$13-0.000000001,Field!AP$4&lt;=Model!$M$13+Model!$M$15+0.000000001,Field!$A40&gt;=Model!$M$14-0.000000001,Field!$A40&lt;=Model!$M$14+Model!$M$15+0.000000001)),"",Field!AP40)</f>
        <v>0.64106073514254547</v>
      </c>
      <c r="AQ59" s="2">
        <f ca="1">IF(OR($M$18=0,AND(Model!$M$16=1,Field!AQ$4&gt;=Model!$M$13-0.000000001,Field!AQ$4&lt;=Model!$M$13+Model!$M$15+0.000000001,Field!$A40&gt;=Model!$M$14-0.000000001,Field!$A40&lt;=Model!$M$14+Model!$M$15+0.000000001)),"",Field!AQ40)</f>
        <v>0.63246890432261293</v>
      </c>
      <c r="AR59" s="2">
        <f ca="1">IF(OR($M$18=0,AND(Model!$M$16=1,Field!AR$4&gt;=Model!$M$13-0.000000001,Field!AR$4&lt;=Model!$M$13+Model!$M$15+0.000000001,Field!$A40&gt;=Model!$M$14-0.000000001,Field!$A40&lt;=Model!$M$14+Model!$M$15+0.000000001)),"",Field!AR40)</f>
        <v>0.62427169460103538</v>
      </c>
      <c r="AS59" s="2">
        <f ca="1">IF(OR($M$18=0,AND(Model!$M$16=1,Field!AS$4&gt;=Model!$M$13-0.000000001,Field!AS$4&lt;=Model!$M$13+Model!$M$15+0.000000001,Field!$A40&gt;=Model!$M$14-0.000000001,Field!$A40&lt;=Model!$M$14+Model!$M$15+0.000000001)),"",Field!AS40)</f>
        <v>0.61645039984661554</v>
      </c>
      <c r="AT59" s="2">
        <f ca="1">IF(OR($M$18=0,AND(Model!$M$16=1,Field!AT$4&gt;=Model!$M$13-0.000000001,Field!AT$4&lt;=Model!$M$13+Model!$M$15+0.000000001,Field!$A40&gt;=Model!$M$14-0.000000001,Field!$A40&lt;=Model!$M$14+Model!$M$15+0.000000001)),"",Field!AT40)</f>
        <v>0.60898739473758157</v>
      </c>
      <c r="AU59" s="2">
        <f ca="1">IF(OR($M$18=0,AND(Model!$M$16=1,Field!AU$4&gt;=Model!$M$13-0.000000001,Field!AU$4&lt;=Model!$M$13+Model!$M$15+0.000000001,Field!$A40&gt;=Model!$M$14-0.000000001,Field!$A40&lt;=Model!$M$14+Model!$M$15+0.000000001)),"",Field!AU40)</f>
        <v>0.60186620064022878</v>
      </c>
      <c r="AV59" s="2">
        <f ca="1">IF(OR($M$18=0,AND(Model!$M$16=1,Field!AV$4&gt;=Model!$M$13-0.000000001,Field!AV$4&lt;=Model!$M$13+Model!$M$15+0.000000001,Field!$A40&gt;=Model!$M$14-0.000000001,Field!$A40&lt;=Model!$M$14+Model!$M$15+0.000000001)),"",Field!AV40)</f>
        <v>0.59507156300219</v>
      </c>
      <c r="AW59" s="2">
        <f ca="1">IF(OR($M$18=0,AND(Model!$M$16=1,Field!AW$4&gt;=Model!$M$13-0.000000001,Field!AW$4&lt;=Model!$M$13+Model!$M$15+0.000000001,Field!$A40&gt;=Model!$M$14-0.000000001,Field!$A40&lt;=Model!$M$14+Model!$M$15+0.000000001)),"",Field!AW40)</f>
        <v>0.58858957724037819</v>
      </c>
      <c r="AX59" s="2">
        <f ca="1">IF(OR($M$18=0,AND(Model!$M$16=1,Field!AX$4&gt;=Model!$M$13-0.000000001,Field!AX$4&lt;=Model!$M$13+Model!$M$15+0.000000001,Field!$A40&gt;=Model!$M$14-0.000000001,Field!$A40&lt;=Model!$M$14+Model!$M$15+0.000000001)),"",Field!AX40)</f>
        <v>0.58240790826612476</v>
      </c>
      <c r="AY59" s="2">
        <f ca="1">IF(OR($M$18=0,AND(Model!$M$16=1,Field!AY$4&gt;=Model!$M$13-0.000000001,Field!AY$4&lt;=Model!$M$13+Model!$M$15+0.000000001,Field!$A40&gt;=Model!$M$14-0.000000001,Field!$A40&lt;=Model!$M$14+Model!$M$15+0.000000001)),"",Field!AY40)</f>
        <v>0.57651616601868938</v>
      </c>
      <c r="AZ59" s="2">
        <f ca="1">IF(OR($M$18=0,AND(Model!$M$16=1,Field!AZ$4&gt;=Model!$M$13-0.000000001,Field!AZ$4&lt;=Model!$M$13+Model!$M$15+0.000000001,Field!$A40&gt;=Model!$M$14-0.000000001,Field!$A40&lt;=Model!$M$14+Model!$M$15+0.000000001)),"",Field!AZ40)</f>
        <v>0.57090652958167465</v>
      </c>
      <c r="BA59" s="2">
        <f ca="1">IF(OR($M$18=0,AND(Model!$M$16=1,Field!BA$4&gt;=Model!$M$13-0.000000001,Field!BA$4&lt;=Model!$M$13+Model!$M$15+0.000000001,Field!$A40&gt;=Model!$M$14-0.000000001,Field!$A40&lt;=Model!$M$14+Model!$M$15+0.000000001)),"",Field!BA40)</f>
        <v>0.56557476206574542</v>
      </c>
      <c r="BB59" s="2">
        <f ca="1">IF(OR($M$18=0,AND(Model!$M$16=1,Field!BB$4&gt;=Model!$M$13-0.000000001,Field!BB$4&lt;=Model!$M$13+Model!$M$15+0.000000001,Field!$A40&gt;=Model!$M$14-0.000000001,Field!$A40&lt;=Model!$M$14+Model!$M$15+0.000000001)),"",Field!BB40)</f>
        <v>0.56052183781525111</v>
      </c>
      <c r="BC59" s="2">
        <f ca="1">IF(OR($M$18=0,AND(Model!$M$16=1,Field!BC$4&gt;=Model!$M$13-0.000000001,Field!BC$4&lt;=Model!$M$13+Model!$M$15+0.000000001,Field!$A40&gt;=Model!$M$14-0.000000001,Field!$A40&lt;=Model!$M$14+Model!$M$15+0.000000001)),"",Field!BC40)</f>
        <v>0.55575652911905737</v>
      </c>
      <c r="BD59" s="2">
        <f ca="1">IF(OR($M$18=0,AND(Model!$M$16=1,Field!BD$4&gt;=Model!$M$13-0.000000001,Field!BD$4&lt;=Model!$M$13+Model!$M$15+0.000000001,Field!$A40&gt;=Model!$M$14-0.000000001,Field!$A40&lt;=Model!$M$14+Model!$M$15+0.000000001)),"",Field!BD40)</f>
        <v>0.55129949753098961</v>
      </c>
      <c r="BE59" s="2">
        <f ca="1">IF(OR($M$18=0,AND(Model!$M$16=1,Field!BE$4&gt;=Model!$M$13-0.000000001,Field!BE$4&lt;=Model!$M$13+Model!$M$15+0.000000001,Field!$A40&gt;=Model!$M$14-0.000000001,Field!$A40&lt;=Model!$M$14+Model!$M$15+0.000000001)),"",Field!BE40)</f>
        <v>0.54718974617973926</v>
      </c>
      <c r="BF59" s="2">
        <f ca="1">IF(OR($M$18=0,AND(Model!$M$16=1,Field!BF$4&gt;=Model!$M$13-0.000000001,Field!BF$4&lt;=Model!$M$13+Model!$M$15+0.000000001,Field!$A40&gt;=Model!$M$14-0.000000001,Field!$A40&lt;=Model!$M$14+Model!$M$15+0.000000001)),"",Field!BF40)</f>
        <v>0.54349477863931017</v>
      </c>
      <c r="BG59" s="2">
        <f ca="1">IF(OR($M$18=0,AND(Model!$M$16=1,Field!BG$4&gt;=Model!$M$13-0.000000001,Field!BG$4&lt;=Model!$M$13+Model!$M$15+0.000000001,Field!$A40&gt;=Model!$M$14-0.000000001,Field!$A40&lt;=Model!$M$14+Model!$M$15+0.000000001)),"",Field!BG40)</f>
        <v>0.54032657853267929</v>
      </c>
      <c r="BH59" s="2">
        <f ca="1">IF(OR($M$18=0,AND(Model!$M$16=1,Field!BH$4&gt;=Model!$M$13-0.000000001,Field!BH$4&lt;=Model!$M$13+Model!$M$15+0.000000001,Field!$A40&gt;=Model!$M$14-0.000000001,Field!$A40&lt;=Model!$M$14+Model!$M$15+0.000000001)),"",Field!BH40)</f>
        <v>0.53786673154296227</v>
      </c>
      <c r="BI59" s="2">
        <f ca="1">IF(OR($M$18=0,AND(Model!$M$16=1,Field!BI$4&gt;=Model!$M$13-0.000000001,Field!BI$4&lt;=Model!$M$13+Model!$M$15+0.000000001,Field!$A40&gt;=Model!$M$14-0.000000001,Field!$A40&lt;=Model!$M$14+Model!$M$15+0.000000001)),"",Field!BI40)</f>
        <v>0.5364059085064149</v>
      </c>
      <c r="BJ59" s="7">
        <f ca="1">IF(OR($M$18=0,AND(Model!$M$16=1,Field!BJ$4&gt;=Model!$M$13-0.000000001,Field!BJ$4&lt;=Model!$M$13+Model!$M$15+0.000000001,Field!$A40&gt;=Model!$M$14-0.000000001,Field!$A40&lt;=Model!$M$14+Model!$M$15+0.000000001)),"",Field!BJ40)</f>
        <v>0.5364059085064149</v>
      </c>
      <c r="BK59" s="1"/>
    </row>
    <row r="60" spans="1:63" ht="12" customHeight="1">
      <c r="A60" s="1"/>
      <c r="B60" s="6">
        <f>IF(OR($M$18=0,AND(Model!$M$16=1,Field!B$4&gt;=Model!$M$13-0.000000001,Field!B$4&lt;=Model!$M$13+Model!$M$15+0.000000001,Field!$A41&gt;=Model!$M$14-0.000000001,Field!$A41&lt;=Model!$M$14+Model!$M$15+0.000000001)),"",Field!B41)</f>
        <v>1</v>
      </c>
      <c r="C60" s="2">
        <f ca="1">IF(OR($M$18=0,AND(Model!$M$16=1,Field!C$4&gt;=Model!$M$13-0.000000001,Field!C$4&lt;=Model!$M$13+Model!$M$15+0.000000001,Field!$A41&gt;=Model!$M$14-0.000000001,Field!$A41&lt;=Model!$M$14+Model!$M$15+0.000000001)),"",Field!C41)</f>
        <v>0.99988730624630084</v>
      </c>
      <c r="D60" s="2">
        <f ca="1">IF(OR($M$18=0,AND(Model!$M$16=1,Field!D$4&gt;=Model!$M$13-0.000000001,Field!D$4&lt;=Model!$M$13+Model!$M$15+0.000000001,Field!$A41&gt;=Model!$M$14-0.000000001,Field!$A41&lt;=Model!$M$14+Model!$M$15+0.000000001)),"",Field!D41)</f>
        <v>0.99972240604302354</v>
      </c>
      <c r="E60" s="2">
        <f ca="1">IF(OR($M$18=0,AND(Model!$M$16=1,Field!E$4&gt;=Model!$M$13-0.000000001,Field!E$4&lt;=Model!$M$13+Model!$M$15+0.000000001,Field!$A41&gt;=Model!$M$14-0.000000001,Field!$A41&lt;=Model!$M$14+Model!$M$15+0.000000001)),"",Field!E41)</f>
        <v>0.99948542264303641</v>
      </c>
      <c r="F60" s="2">
        <f ca="1">IF(OR($M$18=0,AND(Model!$M$16=1,Field!F$4&gt;=Model!$M$13-0.000000001,Field!F$4&lt;=Model!$M$13+Model!$M$15+0.000000001,Field!$A41&gt;=Model!$M$14-0.000000001,Field!$A41&lt;=Model!$M$14+Model!$M$15+0.000000001)),"",Field!F41)</f>
        <v>0.99914968241003532</v>
      </c>
      <c r="G60" s="2">
        <f ca="1">IF(OR($M$18=0,AND(Model!$M$16=1,Field!G$4&gt;=Model!$M$13-0.000000001,Field!G$4&lt;=Model!$M$13+Model!$M$15+0.000000001,Field!$A41&gt;=Model!$M$14-0.000000001,Field!$A41&lt;=Model!$M$14+Model!$M$15+0.000000001)),"",Field!G41)</f>
        <v>0.99867987575500183</v>
      </c>
      <c r="H60" s="2">
        <f ca="1">IF(OR($M$18=0,AND(Model!$M$16=1,Field!H$4&gt;=Model!$M$13-0.000000001,Field!H$4&lt;=Model!$M$13+Model!$M$15+0.000000001,Field!$A41&gt;=Model!$M$14-0.000000001,Field!$A41&lt;=Model!$M$14+Model!$M$15+0.000000001)),"",Field!H41)</f>
        <v>0.99803001072227182</v>
      </c>
      <c r="I60" s="2">
        <f ca="1">IF(OR($M$18=0,AND(Model!$M$16=1,Field!I$4&gt;=Model!$M$13-0.000000001,Field!I$4&lt;=Model!$M$13+Model!$M$15+0.000000001,Field!$A41&gt;=Model!$M$14-0.000000001,Field!$A41&lt;=Model!$M$14+Model!$M$15+0.000000001)),"",Field!I41)</f>
        <v>0.99714132320290194</v>
      </c>
      <c r="J60" s="2">
        <f ca="1">IF(OR($M$18=0,AND(Model!$M$16=1,Field!J$4&gt;=Model!$M$13-0.000000001,Field!J$4&lt;=Model!$M$13+Model!$M$15+0.000000001,Field!$A41&gt;=Model!$M$14-0.000000001,Field!$A41&lt;=Model!$M$14+Model!$M$15+0.000000001)),"",Field!J41)</f>
        <v>0.99594044214256761</v>
      </c>
      <c r="K60" s="2">
        <f ca="1">IF(OR($M$18=0,AND(Model!$M$16=1,Field!K$4&gt;=Model!$M$13-0.000000001,Field!K$4&lt;=Model!$M$13+Model!$M$15+0.000000001,Field!$A41&gt;=Model!$M$14-0.000000001,Field!$A41&lt;=Model!$M$14+Model!$M$15+0.000000001)),"",Field!K41)</f>
        <v>0.99433827631480798</v>
      </c>
      <c r="L60" s="2">
        <f ca="1">IF(OR($M$18=0,AND(Model!$M$16=1,Field!L$4&gt;=Model!$M$13-0.000000001,Field!L$4&lt;=Model!$M$13+Model!$M$15+0.000000001,Field!$A41&gt;=Model!$M$14-0.000000001,Field!$A41&lt;=Model!$M$14+Model!$M$15+0.000000001)),"",Field!L41)</f>
        <v>0.99223026209505871</v>
      </c>
      <c r="M60" s="2">
        <f ca="1">IF(OR($M$18=0,AND(Model!$M$16=1,Field!M$4&gt;=Model!$M$13-0.000000001,Field!M$4&lt;=Model!$M$13+Model!$M$15+0.000000001,Field!$A41&gt;=Model!$M$14-0.000000001,Field!$A41&lt;=Model!$M$14+Model!$M$15+0.000000001)),"",Field!M41)</f>
        <v>0.98949872382460025</v>
      </c>
      <c r="N60" s="2">
        <f ca="1">IF(OR($M$18=0,AND(Model!$M$16=1,Field!N$4&gt;=Model!$M$13-0.000000001,Field!N$4&lt;=Model!$M$13+Model!$M$15+0.000000001,Field!$A41&gt;=Model!$M$14-0.000000001,Field!$A41&lt;=Model!$M$14+Model!$M$15+0.000000001)),"",Field!N41)</f>
        <v>0.98601804171630114</v>
      </c>
      <c r="O60" s="2">
        <f ca="1">IF(OR($M$18=0,AND(Model!$M$16=1,Field!O$4&gt;=Model!$M$13-0.000000001,Field!O$4&lt;=Model!$M$13+Model!$M$15+0.000000001,Field!$A41&gt;=Model!$M$14-0.000000001,Field!$A41&lt;=Model!$M$14+Model!$M$15+0.000000001)),"",Field!O41)</f>
        <v>0.98166296474834425</v>
      </c>
      <c r="P60" s="2">
        <f ca="1">IF(OR($M$18=0,AND(Model!$M$16=1,Field!P$4&gt;=Model!$M$13-0.000000001,Field!P$4&lt;=Model!$M$13+Model!$M$15+0.000000001,Field!$A41&gt;=Model!$M$14-0.000000001,Field!$A41&lt;=Model!$M$14+Model!$M$15+0.000000001)),"",Field!P41)</f>
        <v>0.97631966017104366</v>
      </c>
      <c r="Q60" s="2">
        <f ca="1">IF(OR($M$18=0,AND(Model!$M$16=1,Field!Q$4&gt;=Model!$M$13-0.000000001,Field!Q$4&lt;=Model!$M$13+Model!$M$15+0.000000001,Field!$A41&gt;=Model!$M$14-0.000000001,Field!$A41&lt;=Model!$M$14+Model!$M$15+0.000000001)),"",Field!Q41)</f>
        <v>0.96989804146147551</v>
      </c>
      <c r="R60" s="2">
        <f ca="1">IF(OR($M$18=0,AND(Model!$M$16=1,Field!R$4&gt;=Model!$M$13-0.000000001,Field!R$4&lt;=Model!$M$13+Model!$M$15+0.000000001,Field!$A41&gt;=Model!$M$14-0.000000001,Field!$A41&lt;=Model!$M$14+Model!$M$15+0.000000001)),"",Field!R41)</f>
        <v>0.9623429459616778</v>
      </c>
      <c r="S60" s="2">
        <f ca="1">IF(OR($M$18=0,AND(Model!$M$16=1,Field!S$4&gt;=Model!$M$13-0.000000001,Field!S$4&lt;=Model!$M$13+Model!$M$15+0.000000001,Field!$A41&gt;=Model!$M$14-0.000000001,Field!$A41&lt;=Model!$M$14+Model!$M$15+0.000000001)),"",Field!S41)</f>
        <v>0.95364147757400652</v>
      </c>
      <c r="T60" s="2">
        <f ca="1">IF(OR($M$18=0,AND(Model!$M$16=1,Field!T$4&gt;=Model!$M$13-0.000000001,Field!T$4&lt;=Model!$M$13+Model!$M$15+0.000000001,Field!$A41&gt;=Model!$M$14-0.000000001,Field!$A41&lt;=Model!$M$14+Model!$M$15+0.000000001)),"",Field!T41)</f>
        <v>0.94382475826336198</v>
      </c>
      <c r="U60" s="2">
        <f ca="1">IF(OR($M$18=0,AND(Model!$M$16=1,Field!U$4&gt;=Model!$M$13-0.000000001,Field!U$4&lt;=Model!$M$13+Model!$M$15+0.000000001,Field!$A41&gt;=Model!$M$14-0.000000001,Field!$A41&lt;=Model!$M$14+Model!$M$15+0.000000001)),"",Field!U41)</f>
        <v>0.93296412011049379</v>
      </c>
      <c r="V60" s="2">
        <f ca="1">IF(OR($M$18=0,AND(Model!$M$16=1,Field!V$4&gt;=Model!$M$13-0.000000001,Field!V$4&lt;=Model!$M$13+Model!$M$15+0.000000001,Field!$A41&gt;=Model!$M$14-0.000000001,Field!$A41&lt;=Model!$M$14+Model!$M$15+0.000000001)),"",Field!V41)</f>
        <v>0.92116332450583438</v>
      </c>
      <c r="W60" s="2">
        <f ca="1">IF(OR($M$18=0,AND(Model!$M$16=1,Field!W$4&gt;=Model!$M$13-0.000000001,Field!W$4&lt;=Model!$M$13+Model!$M$15+0.000000001,Field!$A41&gt;=Model!$M$14-0.000000001,Field!$A41&lt;=Model!$M$14+Model!$M$15+0.000000001)),"",Field!W41)</f>
        <v>0.90854901547493094</v>
      </c>
      <c r="X60" s="2">
        <f ca="1">IF(OR($M$18=0,AND(Model!$M$16=1,Field!X$4&gt;=Model!$M$13-0.000000001,Field!X$4&lt;=Model!$M$13+Model!$M$15+0.000000001,Field!$A41&gt;=Model!$M$14-0.000000001,Field!$A41&lt;=Model!$M$14+Model!$M$15+0.000000001)),"",Field!X41)</f>
        <v>0.89526133946205921</v>
      </c>
      <c r="Y60" s="2">
        <f ca="1">IF(OR($M$18=0,AND(Model!$M$16=1,Field!Y$4&gt;=Model!$M$13-0.000000001,Field!Y$4&lt;=Model!$M$13+Model!$M$15+0.000000001,Field!$A41&gt;=Model!$M$14-0.000000001,Field!$A41&lt;=Model!$M$14+Model!$M$15+0.000000001)),"",Field!Y41)</f>
        <v>0.88144592049302495</v>
      </c>
      <c r="Z60" s="2">
        <f ca="1">IF(OR($M$18=0,AND(Model!$M$16=1,Field!Z$4&gt;=Model!$M$13-0.000000001,Field!Z$4&lt;=Model!$M$13+Model!$M$15+0.000000001,Field!$A41&gt;=Model!$M$14-0.000000001,Field!$A41&lt;=Model!$M$14+Model!$M$15+0.000000001)),"",Field!Z41)</f>
        <v>0.86724759200628831</v>
      </c>
      <c r="AA60" s="2">
        <f ca="1">IF(OR($M$18=0,AND(Model!$M$16=1,Field!AA$4&gt;=Model!$M$13-0.000000001,Field!AA$4&lt;=Model!$M$13+Model!$M$15+0.000000001,Field!$A41&gt;=Model!$M$14-0.000000001,Field!$A41&lt;=Model!$M$14+Model!$M$15+0.000000001)),"",Field!AA41)</f>
        <v>0.85280571538415162</v>
      </c>
      <c r="AB60" s="2">
        <f ca="1">IF(OR($M$18=0,AND(Model!$M$16=1,Field!AB$4&gt;=Model!$M$13-0.000000001,Field!AB$4&lt;=Model!$M$13+Model!$M$15+0.000000001,Field!$A41&gt;=Model!$M$14-0.000000001,Field!$A41&lt;=Model!$M$14+Model!$M$15+0.000000001)),"",Field!AB41)</f>
        <v>0.83825066068180909</v>
      </c>
      <c r="AC60" s="2">
        <f ca="1">IF(OR($M$18=0,AND(Model!$M$16=1,Field!AC$4&gt;=Model!$M$13-0.000000001,Field!AC$4&lt;=Model!$M$13+Model!$M$15+0.000000001,Field!$A41&gt;=Model!$M$14-0.000000001,Field!$A41&lt;=Model!$M$14+Model!$M$15+0.000000001)),"",Field!AC41)</f>
        <v>0.82370107052558295</v>
      </c>
      <c r="AD60" s="2">
        <f ca="1">IF(OR($M$18=0,AND(Model!$M$16=1,Field!AD$4&gt;=Model!$M$13-0.000000001,Field!AD$4&lt;=Model!$M$13+Model!$M$15+0.000000001,Field!$A41&gt;=Model!$M$14-0.000000001,Field!$A41&lt;=Model!$M$14+Model!$M$15+0.000000001)),"",Field!AD41)</f>
        <v>0.80926175848094917</v>
      </c>
      <c r="AE60" s="2">
        <f ca="1">IF(OR($M$18=0,AND(Model!$M$16=1,Field!AE$4&gt;=Model!$M$13-0.000000001,Field!AE$4&lt;=Model!$M$13+Model!$M$15+0.000000001,Field!$A41&gt;=Model!$M$14-0.000000001,Field!$A41&lt;=Model!$M$14+Model!$M$15+0.000000001)),"",Field!AE41)</f>
        <v>0.79502231795711042</v>
      </c>
      <c r="AF60" s="2">
        <f ca="1">IF(OR($M$18=0,AND(Model!$M$16=1,Field!AF$4&gt;=Model!$M$13-0.000000001,Field!AF$4&lt;=Model!$M$13+Model!$M$15+0.000000001,Field!$A41&gt;=Model!$M$14-0.000000001,Field!$A41&lt;=Model!$M$14+Model!$M$15+0.000000001)),"",Field!AF41)</f>
        <v>0.78105657560984287</v>
      </c>
      <c r="AG60" s="2">
        <f ca="1">IF(OR($M$18=0,AND(Model!$M$16=1,Field!AG$4&gt;=Model!$M$13-0.000000001,Field!AG$4&lt;=Model!$M$13+Model!$M$15+0.000000001,Field!$A41&gt;=Model!$M$14-0.000000001,Field!$A41&lt;=Model!$M$14+Model!$M$15+0.000000001)),"",Field!AG41)</f>
        <v>0.76742292201855844</v>
      </c>
      <c r="AH60" s="2">
        <f ca="1">IF(OR($M$18=0,AND(Model!$M$16=1,Field!AH$4&gt;=Model!$M$13-0.000000001,Field!AH$4&lt;=Model!$M$13+Model!$M$15+0.000000001,Field!$A41&gt;=Model!$M$14-0.000000001,Field!$A41&lt;=Model!$M$14+Model!$M$15+0.000000001)),"",Field!AH41)</f>
        <v>0.75416540097316176</v>
      </c>
      <c r="AI60" s="2">
        <f ca="1">IF(OR($M$18=0,AND(Model!$M$16=1,Field!AI$4&gt;=Model!$M$13-0.000000001,Field!AI$4&lt;=Model!$M$13+Model!$M$15+0.000000001,Field!$A41&gt;=Model!$M$14-0.000000001,Field!$A41&lt;=Model!$M$14+Model!$M$15+0.000000001)),"",Field!AI41)</f>
        <v>0.74131533084223733</v>
      </c>
      <c r="AJ60" s="2">
        <f ca="1">IF(OR($M$18=0,AND(Model!$M$16=1,Field!AJ$4&gt;=Model!$M$13-0.000000001,Field!AJ$4&lt;=Model!$M$13+Model!$M$15+0.000000001,Field!$A41&gt;=Model!$M$14-0.000000001,Field!$A41&lt;=Model!$M$14+Model!$M$15+0.000000001)),"",Field!AJ41)</f>
        <v>0.72889320006892011</v>
      </c>
      <c r="AK60" s="2">
        <f ca="1">IF(OR($M$18=0,AND(Model!$M$16=1,Field!AK$4&gt;=Model!$M$13-0.000000001,Field!AK$4&lt;=Model!$M$13+Model!$M$15+0.000000001,Field!$A41&gt;=Model!$M$14-0.000000001,Field!$A41&lt;=Model!$M$14+Model!$M$15+0.000000001)),"",Field!AK41)</f>
        <v>0.71691060992623656</v>
      </c>
      <c r="AL60" s="2">
        <f ca="1">IF(OR($M$18=0,AND(Model!$M$16=1,Field!AL$4&gt;=Model!$M$13-0.000000001,Field!AL$4&lt;=Model!$M$13+Model!$M$15+0.000000001,Field!$A41&gt;=Model!$M$14-0.000000001,Field!$A41&lt;=Model!$M$14+Model!$M$15+0.000000001)),"",Field!AL41)</f>
        <v>0.70537210051122889</v>
      </c>
      <c r="AM60" s="2">
        <f ca="1">IF(OR($M$18=0,AND(Model!$M$16=1,Field!AM$4&gt;=Model!$M$13-0.000000001,Field!AM$4&lt;=Model!$M$13+Model!$M$15+0.000000001,Field!$A41&gt;=Model!$M$14-0.000000001,Field!$A41&lt;=Model!$M$14+Model!$M$15+0.000000001)),"",Field!AM41)</f>
        <v>0.69427676358776458</v>
      </c>
      <c r="AN60" s="2">
        <f ca="1">IF(OR($M$18=0,AND(Model!$M$16=1,Field!AN$4&gt;=Model!$M$13-0.000000001,Field!AN$4&lt;=Model!$M$13+Model!$M$15+0.000000001,Field!$A41&gt;=Model!$M$14-0.000000001,Field!$A41&lt;=Model!$M$14+Model!$M$15+0.000000001)),"",Field!AN41)</f>
        <v>0.68361960243126363</v>
      </c>
      <c r="AO60" s="2">
        <f ca="1">IF(OR($M$18=0,AND(Model!$M$16=1,Field!AO$4&gt;=Model!$M$13-0.000000001,Field!AO$4&lt;=Model!$M$13+Model!$M$15+0.000000001,Field!$A41&gt;=Model!$M$14-0.000000001,Field!$A41&lt;=Model!$M$14+Model!$M$15+0.000000001)),"",Field!AO41)</f>
        <v>0.67339263862317844</v>
      </c>
      <c r="AP60" s="2">
        <f ca="1">IF(OR($M$18=0,AND(Model!$M$16=1,Field!AP$4&gt;=Model!$M$13-0.000000001,Field!AP$4&lt;=Model!$M$13+Model!$M$15+0.000000001,Field!$A41&gt;=Model!$M$14-0.000000001,Field!$A41&lt;=Model!$M$14+Model!$M$15+0.000000001)),"",Field!AP41)</f>
        <v>0.66358578957740277</v>
      </c>
      <c r="AQ60" s="2">
        <f ca="1">IF(OR($M$18=0,AND(Model!$M$16=1,Field!AQ$4&gt;=Model!$M$13-0.000000001,Field!AQ$4&lt;=Model!$M$13+Model!$M$15+0.000000001,Field!$A41&gt;=Model!$M$14-0.000000001,Field!$A41&lt;=Model!$M$14+Model!$M$15+0.000000001)),"",Field!AQ41)</f>
        <v>0.65418755214072477</v>
      </c>
      <c r="AR60" s="2">
        <f ca="1">IF(OR($M$18=0,AND(Model!$M$16=1,Field!AR$4&gt;=Model!$M$13-0.000000001,Field!AR$4&lt;=Model!$M$13+Model!$M$15+0.000000001,Field!$A41&gt;=Model!$M$14-0.000000001,Field!$A41&lt;=Model!$M$14+Model!$M$15+0.000000001)),"",Field!AR41)</f>
        <v>0.64518553116136457</v>
      </c>
      <c r="AS60" s="2">
        <f ca="1">IF(OR($M$18=0,AND(Model!$M$16=1,Field!AS$4&gt;=Model!$M$13-0.000000001,Field!AS$4&lt;=Model!$M$13+Model!$M$15+0.000000001,Field!$A41&gt;=Model!$M$14-0.000000001,Field!$A41&lt;=Model!$M$14+Model!$M$15+0.000000001)),"",Field!AS41)</f>
        <v>0.63656685118724832</v>
      </c>
      <c r="AT60" s="2">
        <f ca="1">IF(OR($M$18=0,AND(Model!$M$16=1,Field!AT$4&gt;=Model!$M$13-0.000000001,Field!AT$4&lt;=Model!$M$13+Model!$M$15+0.000000001,Field!$A41&gt;=Model!$M$14-0.000000001,Field!$A41&lt;=Model!$M$14+Model!$M$15+0.000000001)),"",Field!AT41)</f>
        <v>0.62831848730403628</v>
      </c>
      <c r="AU60" s="2">
        <f ca="1">IF(OR($M$18=0,AND(Model!$M$16=1,Field!AU$4&gt;=Model!$M$13-0.000000001,Field!AU$4&lt;=Model!$M$13+Model!$M$15+0.000000001,Field!$A41&gt;=Model!$M$14-0.000000001,Field!$A41&lt;=Model!$M$14+Model!$M$15+0.000000001)),"",Field!AU41)</f>
        <v>0.62042754967980562</v>
      </c>
      <c r="AV60" s="2">
        <f ca="1">IF(OR($M$18=0,AND(Model!$M$16=1,Field!AV$4&gt;=Model!$M$13-0.000000001,Field!AV$4&lt;=Model!$M$13+Model!$M$15+0.000000001,Field!$A41&gt;=Model!$M$14-0.000000001,Field!$A41&lt;=Model!$M$14+Model!$M$15+0.000000001)),"",Field!AV41)</f>
        <v>0.61288155735439331</v>
      </c>
      <c r="AW60" s="2">
        <f ca="1">IF(OR($M$18=0,AND(Model!$M$16=1,Field!AW$4&gt;=Model!$M$13-0.000000001,Field!AW$4&lt;=Model!$M$13+Model!$M$15+0.000000001,Field!$A41&gt;=Model!$M$14-0.000000001,Field!$A41&lt;=Model!$M$14+Model!$M$15+0.000000001)),"",Field!AW41)</f>
        <v>0.60566874187342179</v>
      </c>
      <c r="AX60" s="2">
        <f ca="1">IF(OR($M$18=0,AND(Model!$M$16=1,Field!AX$4&gt;=Model!$M$13-0.000000001,Field!AX$4&lt;=Model!$M$13+Model!$M$15+0.000000001,Field!$A41&gt;=Model!$M$14-0.000000001,Field!$A41&lt;=Model!$M$14+Model!$M$15+0.000000001)),"",Field!AX41)</f>
        <v>0.59877843261409824</v>
      </c>
      <c r="AY60" s="2">
        <f ca="1">IF(OR($M$18=0,AND(Model!$M$16=1,Field!AY$4&gt;=Model!$M$13-0.000000001,Field!AY$4&lt;=Model!$M$13+Model!$M$15+0.000000001,Field!$A41&gt;=Model!$M$14-0.000000001,Field!$A41&lt;=Model!$M$14+Model!$M$15+0.000000001)),"",Field!AY41)</f>
        <v>0.59220159613354073</v>
      </c>
      <c r="AZ60" s="2">
        <f ca="1">IF(OR($M$18=0,AND(Model!$M$16=1,Field!AZ$4&gt;=Model!$M$13-0.000000001,Field!AZ$4&lt;=Model!$M$13+Model!$M$15+0.000000001,Field!$A41&gt;=Model!$M$14-0.000000001,Field!$A41&lt;=Model!$M$14+Model!$M$15+0.000000001)),"",Field!AZ41)</f>
        <v>0.58593163632303225</v>
      </c>
      <c r="BA60" s="2">
        <f ca="1">IF(OR($M$18=0,AND(Model!$M$16=1,Field!BA$4&gt;=Model!$M$13-0.000000001,Field!BA$4&lt;=Model!$M$13+Model!$M$15+0.000000001,Field!$A41&gt;=Model!$M$14-0.000000001,Field!$A41&lt;=Model!$M$14+Model!$M$15+0.000000001)),"",Field!BA41)</f>
        <v>0.57996561803693414</v>
      </c>
      <c r="BB60" s="2">
        <f ca="1">IF(OR($M$18=0,AND(Model!$M$16=1,Field!BB$4&gt;=Model!$M$13-0.000000001,Field!BB$4&lt;=Model!$M$13+Model!$M$15+0.000000001,Field!$A41&gt;=Model!$M$14-0.000000001,Field!$A41&lt;=Model!$M$14+Model!$M$15+0.000000001)),"",Field!BB41)</f>
        <v>0.57430616597410566</v>
      </c>
      <c r="BC60" s="2">
        <f ca="1">IF(OR($M$18=0,AND(Model!$M$16=1,Field!BC$4&gt;=Model!$M$13-0.000000001,Field!BC$4&lt;=Model!$M$13+Model!$M$15+0.000000001,Field!$A41&gt;=Model!$M$14-0.000000001,Field!$A41&lt;=Model!$M$14+Model!$M$15+0.000000001)),"",Field!BC41)</f>
        <v>0.56896443151592879</v>
      </c>
      <c r="BD60" s="2">
        <f ca="1">IF(OR($M$18=0,AND(Model!$M$16=1,Field!BD$4&gt;=Model!$M$13-0.000000001,Field!BD$4&lt;=Model!$M$13+Model!$M$15+0.000000001,Field!$A41&gt;=Model!$M$14-0.000000001,Field!$A41&lt;=Model!$M$14+Model!$M$15+0.000000001)),"",Field!BD41)</f>
        <v>0.56396474223223581</v>
      </c>
      <c r="BE60" s="2">
        <f ca="1">IF(OR($M$18=0,AND(Model!$M$16=1,Field!BE$4&gt;=Model!$M$13-0.000000001,Field!BE$4&lt;=Model!$M$13+Model!$M$15+0.000000001,Field!$A41&gt;=Model!$M$14-0.000000001,Field!$A41&lt;=Model!$M$14+Model!$M$15+0.000000001)),"",Field!BE41)</f>
        <v>0.5593518978516886</v>
      </c>
      <c r="BF60" s="2">
        <f ca="1">IF(OR($M$18=0,AND(Model!$M$16=1,Field!BF$4&gt;=Model!$M$13-0.000000001,Field!BF$4&lt;=Model!$M$13+Model!$M$15+0.000000001,Field!$A41&gt;=Model!$M$14-0.000000001,Field!$A41&lt;=Model!$M$14+Model!$M$15+0.000000001)),"",Field!BF41)</f>
        <v>0.55520262489591454</v>
      </c>
      <c r="BG60" s="2">
        <f ca="1">IF(OR($M$18=0,AND(Model!$M$16=1,Field!BG$4&gt;=Model!$M$13-0.000000001,Field!BG$4&lt;=Model!$M$13+Model!$M$15+0.000000001,Field!$A41&gt;=Model!$M$14-0.000000001,Field!$A41&lt;=Model!$M$14+Model!$M$15+0.000000001)),"",Field!BG41)</f>
        <v>0.55164356329388942</v>
      </c>
      <c r="BH60" s="2">
        <f ca="1">IF(OR($M$18=0,AND(Model!$M$16=1,Field!BH$4&gt;=Model!$M$13-0.000000001,Field!BH$4&lt;=Model!$M$13+Model!$M$15+0.000000001,Field!$A41&gt;=Model!$M$14-0.000000001,Field!$A41&lt;=Model!$M$14+Model!$M$15+0.000000001)),"",Field!BH41)</f>
        <v>0.54887951006939173</v>
      </c>
      <c r="BI60" s="2">
        <f ca="1">IF(OR($M$18=0,AND(Model!$M$16=1,Field!BI$4&gt;=Model!$M$13-0.000000001,Field!BI$4&lt;=Model!$M$13+Model!$M$15+0.000000001,Field!$A41&gt;=Model!$M$14-0.000000001,Field!$A41&lt;=Model!$M$14+Model!$M$15+0.000000001)),"",Field!BI41)</f>
        <v>0.54723776679471048</v>
      </c>
      <c r="BJ60" s="7">
        <f ca="1">IF(OR($M$18=0,AND(Model!$M$16=1,Field!BJ$4&gt;=Model!$M$13-0.000000001,Field!BJ$4&lt;=Model!$M$13+Model!$M$15+0.000000001,Field!$A41&gt;=Model!$M$14-0.000000001,Field!$A41&lt;=Model!$M$14+Model!$M$15+0.000000001)),"",Field!BJ41)</f>
        <v>0.54723776679471048</v>
      </c>
      <c r="BK60" s="1"/>
    </row>
    <row r="61" spans="1:63" ht="12" customHeight="1">
      <c r="A61" s="1"/>
      <c r="B61" s="6">
        <f>IF(OR($M$18=0,AND(Model!$M$16=1,Field!B$4&gt;=Model!$M$13-0.000000001,Field!B$4&lt;=Model!$M$13+Model!$M$15+0.000000001,Field!$A42&gt;=Model!$M$14-0.000000001,Field!$A42&lt;=Model!$M$14+Model!$M$15+0.000000001)),"",Field!B42)</f>
        <v>1</v>
      </c>
      <c r="C61" s="2">
        <f ca="1">IF(OR($M$18=0,AND(Model!$M$16=1,Field!C$4&gt;=Model!$M$13-0.000000001,Field!C$4&lt;=Model!$M$13+Model!$M$15+0.000000001,Field!$A42&gt;=Model!$M$14-0.000000001,Field!$A42&lt;=Model!$M$14+Model!$M$15+0.000000001)),"",Field!C42)</f>
        <v>0.99989913857531554</v>
      </c>
      <c r="D61" s="2">
        <f ca="1">IF(OR($M$18=0,AND(Model!$M$16=1,Field!D$4&gt;=Model!$M$13-0.000000001,Field!D$4&lt;=Model!$M$13+Model!$M$15+0.000000001,Field!$A42&gt;=Model!$M$14-0.000000001,Field!$A42&lt;=Model!$M$14+Model!$M$15+0.000000001)),"",Field!D42)</f>
        <v>0.99975187215139971</v>
      </c>
      <c r="E61" s="2">
        <f ca="1">IF(OR($M$18=0,AND(Model!$M$16=1,Field!E$4&gt;=Model!$M$13-0.000000001,Field!E$4&lt;=Model!$M$13+Model!$M$15+0.000000001,Field!$A42&gt;=Model!$M$14-0.000000001,Field!$A42&lt;=Model!$M$14+Model!$M$15+0.000000001)),"",Field!E42)</f>
        <v>0.99954101772876447</v>
      </c>
      <c r="F61" s="2">
        <f ca="1">IF(OR($M$18=0,AND(Model!$M$16=1,Field!F$4&gt;=Model!$M$13-0.000000001,Field!F$4&lt;=Model!$M$13+Model!$M$15+0.000000001,Field!$A42&gt;=Model!$M$14-0.000000001,Field!$A42&lt;=Model!$M$14+Model!$M$15+0.000000001)),"",Field!F42)</f>
        <v>0.99924375103212426</v>
      </c>
      <c r="G61" s="2">
        <f ca="1">IF(OR($M$18=0,AND(Model!$M$16=1,Field!G$4&gt;=Model!$M$13-0.000000001,Field!G$4&lt;=Model!$M$13+Model!$M$15+0.000000001,Field!$A42&gt;=Model!$M$14-0.000000001,Field!$A42&lt;=Model!$M$14+Model!$M$15+0.000000001)),"",Field!G42)</f>
        <v>0.99883016996717289</v>
      </c>
      <c r="H61" s="2">
        <f ca="1">IF(OR($M$18=0,AND(Model!$M$16=1,Field!H$4&gt;=Model!$M$13-0.000000001,Field!H$4&lt;=Model!$M$13+Model!$M$15+0.000000001,Field!$A42&gt;=Model!$M$14-0.000000001,Field!$A42&lt;=Model!$M$14+Model!$M$15+0.000000001)),"",Field!H42)</f>
        <v>0.99826172680575076</v>
      </c>
      <c r="I61" s="2">
        <f ca="1">IF(OR($M$18=0,AND(Model!$M$16=1,Field!I$4&gt;=Model!$M$13-0.000000001,Field!I$4&lt;=Model!$M$13+Model!$M$15+0.000000001,Field!$A42&gt;=Model!$M$14-0.000000001,Field!$A42&lt;=Model!$M$14+Model!$M$15+0.000000001)),"",Field!I42)</f>
        <v>0.99748965874969553</v>
      </c>
      <c r="J61" s="2">
        <f ca="1">IF(OR($M$18=0,AND(Model!$M$16=1,Field!J$4&gt;=Model!$M$13-0.000000001,Field!J$4&lt;=Model!$M$13+Model!$M$15+0.000000001,Field!$A42&gt;=Model!$M$14-0.000000001,Field!$A42&lt;=Model!$M$14+Model!$M$15+0.000000001)),"",Field!J42)</f>
        <v>0.99645363638317785</v>
      </c>
      <c r="K61" s="2">
        <f ca="1">IF(OR($M$18=0,AND(Model!$M$16=1,Field!K$4&gt;=Model!$M$13-0.000000001,Field!K$4&lt;=Model!$M$13+Model!$M$15+0.000000001,Field!$A42&gt;=Model!$M$14-0.000000001,Field!$A42&lt;=Model!$M$14+Model!$M$15+0.000000001)),"",Field!K42)</f>
        <v>0.99508095440897282</v>
      </c>
      <c r="L61" s="2">
        <f ca="1">IF(OR($M$18=0,AND(Model!$M$16=1,Field!L$4&gt;=Model!$M$13-0.000000001,Field!L$4&lt;=Model!$M$13+Model!$M$15+0.000000001,Field!$A42&gt;=Model!$M$14-0.000000001,Field!$A42&lt;=Model!$M$14+Model!$M$15+0.000000001)),"",Field!L42)</f>
        <v>0.99328668729352854</v>
      </c>
      <c r="M61" s="2">
        <f ca="1">IF(OR($M$18=0,AND(Model!$M$16=1,Field!M$4&gt;=Model!$M$13-0.000000001,Field!M$4&lt;=Model!$M$13+Model!$M$15+0.000000001,Field!$A42&gt;=Model!$M$14-0.000000001,Field!$A42&lt;=Model!$M$14+Model!$M$15+0.000000001)),"",Field!M42)</f>
        <v>0.99097528316239658</v>
      </c>
      <c r="N61" s="2">
        <f ca="1">IF(OR($M$18=0,AND(Model!$M$16=1,Field!N$4&gt;=Model!$M$13-0.000000001,Field!N$4&lt;=Model!$M$13+Model!$M$15+0.000000001,Field!$A42&gt;=Model!$M$14-0.000000001,Field!$A42&lt;=Model!$M$14+Model!$M$15+0.000000001)),"",Field!N42)</f>
        <v>0.98804401319368784</v>
      </c>
      <c r="O61" s="2">
        <f ca="1">IF(OR($M$18=0,AND(Model!$M$16=1,Field!O$4&gt;=Model!$M$13-0.000000001,Field!O$4&lt;=Model!$M$13+Model!$M$15+0.000000001,Field!$A42&gt;=Model!$M$14-0.000000001,Field!$A42&lt;=Model!$M$14+Model!$M$15+0.000000001)),"",Field!O42)</f>
        <v>0.98438846806561608</v>
      </c>
      <c r="P61" s="2">
        <f ca="1">IF(OR($M$18=0,AND(Model!$M$16=1,Field!P$4&gt;=Model!$M$13-0.000000001,Field!P$4&lt;=Model!$M$13+Model!$M$15+0.000000001,Field!$A42&gt;=Model!$M$14-0.000000001,Field!$A42&lt;=Model!$M$14+Model!$M$15+0.000000001)),"",Field!P42)</f>
        <v>0.97990986846424288</v>
      </c>
      <c r="Q61" s="2">
        <f ca="1">IF(OR($M$18=0,AND(Model!$M$16=1,Field!Q$4&gt;=Model!$M$13-0.000000001,Field!Q$4&lt;=Model!$M$13+Model!$M$15+0.000000001,Field!$A42&gt;=Model!$M$14-0.000000001,Field!$A42&lt;=Model!$M$14+Model!$M$15+0.000000001)),"",Field!Q42)</f>
        <v>0.97452339275265087</v>
      </c>
      <c r="R61" s="2">
        <f ca="1">IF(OR($M$18=0,AND(Model!$M$16=1,Field!R$4&gt;=Model!$M$13-0.000000001,Field!R$4&lt;=Model!$M$13+Model!$M$15+0.000000001,Field!$A42&gt;=Model!$M$14-0.000000001,Field!$A42&lt;=Model!$M$14+Model!$M$15+0.000000001)),"",Field!R42)</f>
        <v>0.96816621061360209</v>
      </c>
      <c r="S61" s="2">
        <f ca="1">IF(OR($M$18=0,AND(Model!$M$16=1,Field!S$4&gt;=Model!$M$13-0.000000001,Field!S$4&lt;=Model!$M$13+Model!$M$15+0.000000001,Field!$A42&gt;=Model!$M$14-0.000000001,Field!$A42&lt;=Model!$M$14+Model!$M$15+0.000000001)),"",Field!S42)</f>
        <v>0.96080372530951241</v>
      </c>
      <c r="T61" s="2">
        <f ca="1">IF(OR($M$18=0,AND(Model!$M$16=1,Field!T$4&gt;=Model!$M$13-0.000000001,Field!T$4&lt;=Model!$M$13+Model!$M$15+0.000000001,Field!$A42&gt;=Model!$M$14-0.000000001,Field!$A42&lt;=Model!$M$14+Model!$M$15+0.000000001)),"",Field!T42)</f>
        <v>0.9524328672142951</v>
      </c>
      <c r="U61" s="2">
        <f ca="1">IF(OR($M$18=0,AND(Model!$M$16=1,Field!U$4&gt;=Model!$M$13-0.000000001,Field!U$4&lt;=Model!$M$13+Model!$M$15+0.000000001,Field!$A42&gt;=Model!$M$14-0.000000001,Field!$A42&lt;=Model!$M$14+Model!$M$15+0.000000001)),"",Field!U42)</f>
        <v>0.94308205172812898</v>
      </c>
      <c r="V61" s="2">
        <f ca="1">IF(OR($M$18=0,AND(Model!$M$16=1,Field!V$4&gt;=Model!$M$13-0.000000001,Field!V$4&lt;=Model!$M$13+Model!$M$15+0.000000001,Field!$A42&gt;=Model!$M$14-0.000000001,Field!$A42&lt;=Model!$M$14+Model!$M$15+0.000000001)),"",Field!V42)</f>
        <v>0.93280823189761408</v>
      </c>
      <c r="W61" s="2">
        <f ca="1">IF(OR($M$18=0,AND(Model!$M$16=1,Field!W$4&gt;=Model!$M$13-0.000000001,Field!W$4&lt;=Model!$M$13+Model!$M$15+0.000000001,Field!$A42&gt;=Model!$M$14-0.000000001,Field!$A42&lt;=Model!$M$14+Model!$M$15+0.000000001)),"",Field!W42)</f>
        <v>0.92169199468759988</v>
      </c>
      <c r="X61" s="2">
        <f ca="1">IF(OR($M$18=0,AND(Model!$M$16=1,Field!X$4&gt;=Model!$M$13-0.000000001,Field!X$4&lt;=Model!$M$13+Model!$M$15+0.000000001,Field!$A42&gt;=Model!$M$14-0.000000001,Field!$A42&lt;=Model!$M$14+Model!$M$15+0.000000001)),"",Field!X42)</f>
        <v>0.90983176253553988</v>
      </c>
      <c r="Y61" s="2">
        <f ca="1">IF(OR($M$18=0,AND(Model!$M$16=1,Field!Y$4&gt;=Model!$M$13-0.000000001,Field!Y$4&lt;=Model!$M$13+Model!$M$15+0.000000001,Field!$A42&gt;=Model!$M$14-0.000000001,Field!$A42&lt;=Model!$M$14+Model!$M$15+0.000000001)),"",Field!Y42)</f>
        <v>0.89733796431310553</v>
      </c>
      <c r="Z61" s="2">
        <f ca="1">IF(OR($M$18=0,AND(Model!$M$16=1,Field!Z$4&gt;=Model!$M$13-0.000000001,Field!Z$4&lt;=Model!$M$13+Model!$M$15+0.000000001,Field!$A42&gt;=Model!$M$14-0.000000001,Field!$A42&lt;=Model!$M$14+Model!$M$15+0.000000001)),"",Field!Z42)</f>
        <v>0.88432770481048684</v>
      </c>
      <c r="AA61" s="2">
        <f ca="1">IF(OR($M$18=0,AND(Model!$M$16=1,Field!AA$4&gt;=Model!$M$13-0.000000001,Field!AA$4&lt;=Model!$M$13+Model!$M$15+0.000000001,Field!$A42&gt;=Model!$M$14-0.000000001,Field!$A42&lt;=Model!$M$14+Model!$M$15+0.000000001)),"",Field!AA42)</f>
        <v>0.87092014253182803</v>
      </c>
      <c r="AB61" s="2">
        <f ca="1">IF(OR($M$18=0,AND(Model!$M$16=1,Field!AB$4&gt;=Model!$M$13-0.000000001,Field!AB$4&lt;=Model!$M$13+Model!$M$15+0.000000001,Field!$A42&gt;=Model!$M$14-0.000000001,Field!$A42&lt;=Model!$M$14+Model!$M$15+0.000000001)),"",Field!AB42)</f>
        <v>0.85723257585273005</v>
      </c>
      <c r="AC61" s="2">
        <f ca="1">IF(OR($M$18=0,AND(Model!$M$16=1,Field!AC$4&gt;=Model!$M$13-0.000000001,Field!AC$4&lt;=Model!$M$13+Model!$M$15+0.000000001,Field!$A42&gt;=Model!$M$14-0.000000001,Field!$A42&lt;=Model!$M$14+Model!$M$15+0.000000001)),"",Field!AC42)</f>
        <v>0.84337716582895828</v>
      </c>
      <c r="AD61" s="2">
        <f ca="1">IF(OR($M$18=0,AND(Model!$M$16=1,Field!AD$4&gt;=Model!$M$13-0.000000001,Field!AD$4&lt;=Model!$M$13+Model!$M$15+0.000000001,Field!$A42&gt;=Model!$M$14-0.000000001,Field!$A42&lt;=Model!$M$14+Model!$M$15+0.000000001)),"",Field!AD42)</f>
        <v>0.82945825810523444</v>
      </c>
      <c r="AE61" s="2">
        <f ca="1">IF(OR($M$18=0,AND(Model!$M$16=1,Field!AE$4&gt;=Model!$M$13-0.000000001,Field!AE$4&lt;=Model!$M$13+Model!$M$15+0.000000001,Field!$A42&gt;=Model!$M$14-0.000000001,Field!$A42&lt;=Model!$M$14+Model!$M$15+0.000000001)),"",Field!AE42)</f>
        <v>0.81557033224018705</v>
      </c>
      <c r="AF61" s="2">
        <f ca="1">IF(OR($M$18=0,AND(Model!$M$16=1,Field!AF$4&gt;=Model!$M$13-0.000000001,Field!AF$4&lt;=Model!$M$13+Model!$M$15+0.000000001,Field!$A42&gt;=Model!$M$14-0.000000001,Field!$A42&lt;=Model!$M$14+Model!$M$15+0.000000001)),"",Field!AF42)</f>
        <v>0.80179663246015653</v>
      </c>
      <c r="AG61" s="2">
        <f ca="1">IF(OR($M$18=0,AND(Model!$M$16=1,Field!AG$4&gt;=Model!$M$13-0.000000001,Field!AG$4&lt;=Model!$M$13+Model!$M$15+0.000000001,Field!$A42&gt;=Model!$M$14-0.000000001,Field!$A42&lt;=Model!$M$14+Model!$M$15+0.000000001)),"",Field!AG42)</f>
        <v>0.7882084992994427</v>
      </c>
      <c r="AH61" s="2">
        <f ca="1">IF(OR($M$18=0,AND(Model!$M$16=1,Field!AH$4&gt;=Model!$M$13-0.000000001,Field!AH$4&lt;=Model!$M$13+Model!$M$15+0.000000001,Field!$A42&gt;=Model!$M$14-0.000000001,Field!$A42&lt;=Model!$M$14+Model!$M$15+0.000000001)),"",Field!AH42)</f>
        <v>0.77486535322163486</v>
      </c>
      <c r="AI61" s="2">
        <f ca="1">IF(OR($M$18=0,AND(Model!$M$16=1,Field!AI$4&gt;=Model!$M$13-0.000000001,Field!AI$4&lt;=Model!$M$13+Model!$M$15+0.000000001,Field!$A42&gt;=Model!$M$14-0.000000001,Field!$A42&lt;=Model!$M$14+Model!$M$15+0.000000001)),"",Field!AI42)</f>
        <v>0.76181521695938581</v>
      </c>
      <c r="AJ61" s="2">
        <f ca="1">IF(OR($M$18=0,AND(Model!$M$16=1,Field!AJ$4&gt;=Model!$M$13-0.000000001,Field!AJ$4&lt;=Model!$M$13+Model!$M$15+0.000000001,Field!$A42&gt;=Model!$M$14-0.000000001,Field!$A42&lt;=Model!$M$14+Model!$M$15+0.000000001)),"",Field!AJ42)</f>
        <v>0.74909562663327089</v>
      </c>
      <c r="AK61" s="2">
        <f ca="1">IF(OR($M$18=0,AND(Model!$M$16=1,Field!AK$4&gt;=Model!$M$13-0.000000001,Field!AK$4&lt;=Model!$M$13+Model!$M$15+0.000000001,Field!$A42&gt;=Model!$M$14-0.000000001,Field!$A42&lt;=Model!$M$14+Model!$M$15+0.000000001)),"",Field!AK42)</f>
        <v>0.7367347771257885</v>
      </c>
      <c r="AL61" s="2">
        <f ca="1">IF(OR($M$18=0,AND(Model!$M$16=1,Field!AL$4&gt;=Model!$M$13-0.000000001,Field!AL$4&lt;=Model!$M$13+Model!$M$15+0.000000001,Field!$A42&gt;=Model!$M$14-0.000000001,Field!$A42&lt;=Model!$M$14+Model!$M$15+0.000000001)),"",Field!AL42)</f>
        <v>0.72475276666055122</v>
      </c>
      <c r="AM61" s="2">
        <f ca="1">IF(OR($M$18=0,AND(Model!$M$16=1,Field!AM$4&gt;=Model!$M$13-0.000000001,Field!AM$4&lt;=Model!$M$13+Model!$M$15+0.000000001,Field!$A42&gt;=Model!$M$14-0.000000001,Field!$A42&lt;=Model!$M$14+Model!$M$15+0.000000001)),"",Field!AM42)</f>
        <v>0.71316283724275609</v>
      </c>
      <c r="AN61" s="2">
        <f ca="1">IF(OR($M$18=0,AND(Model!$M$16=1,Field!AN$4&gt;=Model!$M$13-0.000000001,Field!AN$4&lt;=Model!$M$13+Model!$M$15+0.000000001,Field!$A42&gt;=Model!$M$14-0.000000001,Field!$A42&lt;=Model!$M$14+Model!$M$15+0.000000001)),"",Field!AN42)</f>
        <v>0.7019725415211252</v>
      </c>
      <c r="AO61" s="2">
        <f ca="1">IF(OR($M$18=0,AND(Model!$M$16=1,Field!AO$4&gt;=Model!$M$13-0.000000001,Field!AO$4&lt;=Model!$M$13+Model!$M$15+0.000000001,Field!$A42&gt;=Model!$M$14-0.000000001,Field!$A42&lt;=Model!$M$14+Model!$M$15+0.000000001)),"",Field!AO42)</f>
        <v>0.69118479651534104</v>
      </c>
      <c r="AP61" s="2">
        <f ca="1">IF(OR($M$18=0,AND(Model!$M$16=1,Field!AP$4&gt;=Model!$M$13-0.000000001,Field!AP$4&lt;=Model!$M$13+Model!$M$15+0.000000001,Field!$A42&gt;=Model!$M$14-0.000000001,Field!$A42&lt;=Model!$M$14+Model!$M$15+0.000000001)),"",Field!AP42)</f>
        <v>0.68079880788018976</v>
      </c>
      <c r="AQ61" s="2">
        <f ca="1">IF(OR($M$18=0,AND(Model!$M$16=1,Field!AQ$4&gt;=Model!$M$13-0.000000001,Field!AQ$4&lt;=Model!$M$13+Model!$M$15+0.000000001,Field!$A42&gt;=Model!$M$14-0.000000001,Field!$A42&lt;=Model!$M$14+Model!$M$15+0.000000001)),"",Field!AQ42)</f>
        <v>0.67081086478307617</v>
      </c>
      <c r="AR61" s="2">
        <f ca="1">IF(OR($M$18=0,AND(Model!$M$16=1,Field!AR$4&gt;=Model!$M$13-0.000000001,Field!AR$4&lt;=Model!$M$13+Model!$M$15+0.000000001,Field!$A42&gt;=Model!$M$14-0.000000001,Field!$A42&lt;=Model!$M$14+Model!$M$15+0.000000001)),"",Field!AR42)</f>
        <v>0.66121501622664625</v>
      </c>
      <c r="AS61" s="2">
        <f ca="1">IF(OR($M$18=0,AND(Model!$M$16=1,Field!AS$4&gt;=Model!$M$13-0.000000001,Field!AS$4&lt;=Model!$M$13+Model!$M$15+0.000000001,Field!$A42&gt;=Model!$M$14-0.000000001,Field!$A42&lt;=Model!$M$14+Model!$M$15+0.000000001)),"",Field!AS42)</f>
        <v>0.6520036464497706</v>
      </c>
      <c r="AT61" s="2">
        <f ca="1">IF(OR($M$18=0,AND(Model!$M$16=1,Field!AT$4&gt;=Model!$M$13-0.000000001,Field!AT$4&lt;=Model!$M$13+Model!$M$15+0.000000001,Field!$A42&gt;=Model!$M$14-0.000000001,Field!$A42&lt;=Model!$M$14+Model!$M$15+0.000000001)),"",Field!AT42)</f>
        <v>0.64316797166972606</v>
      </c>
      <c r="AU61" s="2">
        <f ca="1">IF(OR($M$18=0,AND(Model!$M$16=1,Field!AU$4&gt;=Model!$M$13-0.000000001,Field!AU$4&lt;=Model!$M$13+Model!$M$15+0.000000001,Field!$A42&gt;=Model!$M$14-0.000000001,Field!$A42&lt;=Model!$M$14+Model!$M$15+0.000000001)),"",Field!AU42)</f>
        <v>0.63469848460823786</v>
      </c>
      <c r="AV61" s="2">
        <f ca="1">IF(OR($M$18=0,AND(Model!$M$16=1,Field!AV$4&gt;=Model!$M$13-0.000000001,Field!AV$4&lt;=Model!$M$13+Model!$M$15+0.000000001,Field!$A42&gt;=Model!$M$14-0.000000001,Field!$A42&lt;=Model!$M$14+Model!$M$15+0.000000001)),"",Field!AV42)</f>
        <v>0.62658537869919995</v>
      </c>
      <c r="AW61" s="2">
        <f ca="1">IF(OR($M$18=0,AND(Model!$M$16=1,Field!AW$4&gt;=Model!$M$13-0.000000001,Field!AW$4&lt;=Model!$M$13+Model!$M$15+0.000000001,Field!$A42&gt;=Model!$M$14-0.000000001,Field!$A42&lt;=Model!$M$14+Model!$M$15+0.000000001)),"",Field!AW42)</f>
        <v>0.61881899254403827</v>
      </c>
      <c r="AX61" s="2">
        <f ca="1">IF(OR($M$18=0,AND(Model!$M$16=1,Field!AX$4&gt;=Model!$M$13-0.000000001,Field!AX$4&lt;=Model!$M$13+Model!$M$15+0.000000001,Field!$A42&gt;=Model!$M$14-0.000000001,Field!$A42&lt;=Model!$M$14+Model!$M$15+0.000000001)),"",Field!AX42)</f>
        <v>0.61139032955330097</v>
      </c>
      <c r="AY61" s="2">
        <f ca="1">IF(OR($M$18=0,AND(Model!$M$16=1,Field!AY$4&gt;=Model!$M$13-0.000000001,Field!AY$4&lt;=Model!$M$13+Model!$M$15+0.000000001,Field!$A42&gt;=Model!$M$14-0.000000001,Field!$A42&lt;=Model!$M$14+Model!$M$15+0.000000001)),"",Field!AY42)</f>
        <v>0.60429173133766445</v>
      </c>
      <c r="AZ61" s="2">
        <f ca="1">IF(OR($M$18=0,AND(Model!$M$16=1,Field!AZ$4&gt;=Model!$M$13-0.000000001,Field!AZ$4&lt;=Model!$M$13+Model!$M$15+0.000000001,Field!$A42&gt;=Model!$M$14-0.000000001,Field!$A42&lt;=Model!$M$14+Model!$M$15+0.000000001)),"",Field!AZ42)</f>
        <v>0.59751782163426326</v>
      </c>
      <c r="BA61" s="2">
        <f ca="1">IF(OR($M$18=0,AND(Model!$M$16=1,Field!BA$4&gt;=Model!$M$13-0.000000001,Field!BA$4&lt;=Model!$M$13+Model!$M$15+0.000000001,Field!$A42&gt;=Model!$M$14-0.000000001,Field!$A42&lt;=Model!$M$14+Model!$M$15+0.000000001)),"",Field!BA42)</f>
        <v>0.5910668986412736</v>
      </c>
      <c r="BB61" s="2">
        <f ca="1">IF(OR($M$18=0,AND(Model!$M$16=1,Field!BB$4&gt;=Model!$M$13-0.000000001,Field!BB$4&lt;=Model!$M$13+Model!$M$15+0.000000001,Field!$A42&gt;=Model!$M$14-0.000000001,Field!$A42&lt;=Model!$M$14+Model!$M$15+0.000000001)),"",Field!BB42)</f>
        <v>0.5849430504962897</v>
      </c>
      <c r="BC61" s="2">
        <f ca="1">IF(OR($M$18=0,AND(Model!$M$16=1,Field!BC$4&gt;=Model!$M$13-0.000000001,Field!BC$4&lt;=Model!$M$13+Model!$M$15+0.000000001,Field!$A42&gt;=Model!$M$14-0.000000001,Field!$A42&lt;=Model!$M$14+Model!$M$15+0.000000001)),"",Field!BC42)</f>
        <v>0.57915942150854505</v>
      </c>
      <c r="BD61" s="2">
        <f ca="1">IF(OR($M$18=0,AND(Model!$M$16=1,Field!BD$4&gt;=Model!$M$13-0.000000001,Field!BD$4&lt;=Model!$M$13+Model!$M$15+0.000000001,Field!$A42&gt;=Model!$M$14-0.000000001,Field!$A42&lt;=Model!$M$14+Model!$M$15+0.000000001)),"",Field!BD42)</f>
        <v>0.57374329738772545</v>
      </c>
      <c r="BE61" s="2">
        <f ca="1">IF(OR($M$18=0,AND(Model!$M$16=1,Field!BE$4&gt;=Model!$M$13-0.000000001,Field!BE$4&lt;=Model!$M$13+Model!$M$15+0.000000001,Field!$A42&gt;=Model!$M$14-0.000000001,Field!$A42&lt;=Model!$M$14+Model!$M$15+0.000000001)),"",Field!BE42)</f>
        <v>0.56874405590774668</v>
      </c>
      <c r="BF61" s="2">
        <f ca="1">IF(OR($M$18=0,AND(Model!$M$16=1,Field!BF$4&gt;=Model!$M$13-0.000000001,Field!BF$4&lt;=Model!$M$13+Model!$M$15+0.000000001,Field!$A42&gt;=Model!$M$14-0.000000001,Field!$A42&lt;=Model!$M$14+Model!$M$15+0.000000001)),"",Field!BF42)</f>
        <v>0.56424562331996209</v>
      </c>
      <c r="BG61" s="2">
        <f ca="1">IF(OR($M$18=0,AND(Model!$M$16=1,Field!BG$4&gt;=Model!$M$13-0.000000001,Field!BG$4&lt;=Model!$M$13+Model!$M$15+0.000000001,Field!$A42&gt;=Model!$M$14-0.000000001,Field!$A42&lt;=Model!$M$14+Model!$M$15+0.000000001)),"",Field!BG42)</f>
        <v>0.56038600887557333</v>
      </c>
      <c r="BH61" s="2">
        <f ca="1">IF(OR($M$18=0,AND(Model!$M$16=1,Field!BH$4&gt;=Model!$M$13-0.000000001,Field!BH$4&lt;=Model!$M$13+Model!$M$15+0.000000001,Field!$A42&gt;=Model!$M$14-0.000000001,Field!$A42&lt;=Model!$M$14+Model!$M$15+0.000000001)),"",Field!BH42)</f>
        <v>0.5573879520327224</v>
      </c>
      <c r="BI61" s="2">
        <f ca="1">IF(OR($M$18=0,AND(Model!$M$16=1,Field!BI$4&gt;=Model!$M$13-0.000000001,Field!BI$4&lt;=Model!$M$13+Model!$M$15+0.000000001,Field!$A42&gt;=Model!$M$14-0.000000001,Field!$A42&lt;=Model!$M$14+Model!$M$15+0.000000001)),"",Field!BI42)</f>
        <v>0.55560701016993297</v>
      </c>
      <c r="BJ61" s="7">
        <f ca="1">IF(OR($M$18=0,AND(Model!$M$16=1,Field!BJ$4&gt;=Model!$M$13-0.000000001,Field!BJ$4&lt;=Model!$M$13+Model!$M$15+0.000000001,Field!$A42&gt;=Model!$M$14-0.000000001,Field!$A42&lt;=Model!$M$14+Model!$M$15+0.000000001)),"",Field!BJ42)</f>
        <v>0.55560701016993297</v>
      </c>
      <c r="BK61" s="1"/>
    </row>
    <row r="62" spans="1:63" ht="12" customHeight="1">
      <c r="A62" s="1"/>
      <c r="B62" s="6">
        <f>IF(OR($M$18=0,AND(Model!$M$16=1,Field!B$4&gt;=Model!$M$13-0.000000001,Field!B$4&lt;=Model!$M$13+Model!$M$15+0.000000001,Field!$A43&gt;=Model!$M$14-0.000000001,Field!$A43&lt;=Model!$M$14+Model!$M$15+0.000000001)),"",Field!B43)</f>
        <v>1</v>
      </c>
      <c r="C62" s="2">
        <f ca="1">IF(OR($M$18=0,AND(Model!$M$16=1,Field!C$4&gt;=Model!$M$13-0.000000001,Field!C$4&lt;=Model!$M$13+Model!$M$15+0.000000001,Field!$A43&gt;=Model!$M$14-0.000000001,Field!$A43&lt;=Model!$M$14+Model!$M$15+0.000000001)),"",Field!C43)</f>
        <v>0.9999069451912197</v>
      </c>
      <c r="D62" s="2">
        <f ca="1">IF(OR($M$18=0,AND(Model!$M$16=1,Field!D$4&gt;=Model!$M$13-0.000000001,Field!D$4&lt;=Model!$M$13+Model!$M$15+0.000000001,Field!$A43&gt;=Model!$M$14-0.000000001,Field!$A43&lt;=Model!$M$14+Model!$M$15+0.000000001)),"",Field!D43)</f>
        <v>0.99977129304653733</v>
      </c>
      <c r="E62" s="2">
        <f ca="1">IF(OR($M$18=0,AND(Model!$M$16=1,Field!E$4&gt;=Model!$M$13-0.000000001,Field!E$4&lt;=Model!$M$13+Model!$M$15+0.000000001,Field!$A43&gt;=Model!$M$14-0.000000001,Field!$A43&lt;=Model!$M$14+Model!$M$15+0.000000001)),"",Field!E43)</f>
        <v>0.99957759787718026</v>
      </c>
      <c r="F62" s="2">
        <f ca="1">IF(OR($M$18=0,AND(Model!$M$16=1,Field!F$4&gt;=Model!$M$13-0.000000001,Field!F$4&lt;=Model!$M$13+Model!$M$15+0.000000001,Field!$A43&gt;=Model!$M$14-0.000000001,Field!$A43&lt;=Model!$M$14+Model!$M$15+0.000000001)),"",Field!F43)</f>
        <v>0.99930550067420409</v>
      </c>
      <c r="G62" s="2">
        <f ca="1">IF(OR($M$18=0,AND(Model!$M$16=1,Field!G$4&gt;=Model!$M$13-0.000000001,Field!G$4&lt;=Model!$M$13+Model!$M$15+0.000000001,Field!$A43&gt;=Model!$M$14-0.000000001,Field!$A43&lt;=Model!$M$14+Model!$M$15+0.000000001)),"",Field!G43)</f>
        <v>0.99892853574333818</v>
      </c>
      <c r="H62" s="2">
        <f ca="1">IF(OR($M$18=0,AND(Model!$M$16=1,Field!H$4&gt;=Model!$M$13-0.000000001,Field!H$4&lt;=Model!$M$13+Model!$M$15+0.000000001,Field!$A43&gt;=Model!$M$14-0.000000001,Field!$A43&lt;=Model!$M$14+Model!$M$15+0.000000001)),"",Field!H43)</f>
        <v>0.99841284620315185</v>
      </c>
      <c r="I62" s="2">
        <f ca="1">IF(OR($M$18=0,AND(Model!$M$16=1,Field!I$4&gt;=Model!$M$13-0.000000001,Field!I$4&lt;=Model!$M$13+Model!$M$15+0.000000001,Field!$A43&gt;=Model!$M$14-0.000000001,Field!$A43&lt;=Model!$M$14+Model!$M$15+0.000000001)),"",Field!I43)</f>
        <v>0.99771591457892372</v>
      </c>
      <c r="J62" s="2">
        <f ca="1">IF(OR($M$18=0,AND(Model!$M$16=1,Field!J$4&gt;=Model!$M$13-0.000000001,Field!J$4&lt;=Model!$M$13+Model!$M$15+0.000000001,Field!$A43&gt;=Model!$M$14-0.000000001,Field!$A43&lt;=Model!$M$14+Model!$M$15+0.000000001)),"",Field!J43)</f>
        <v>0.99678547904821613</v>
      </c>
      <c r="K62" s="2">
        <f ca="1">IF(OR($M$18=0,AND(Model!$M$16=1,Field!K$4&gt;=Model!$M$13-0.000000001,Field!K$4&lt;=Model!$M$13+Model!$M$15+0.000000001,Field!$A43&gt;=Model!$M$14-0.000000001,Field!$A43&lt;=Model!$M$14+Model!$M$15+0.000000001)),"",Field!K43)</f>
        <v>0.99555887665727483</v>
      </c>
      <c r="L62" s="2">
        <f ca="1">IF(OR($M$18=0,AND(Model!$M$16=1,Field!L$4&gt;=Model!$M$13-0.000000001,Field!L$4&lt;=Model!$M$13+Model!$M$15+0.000000001,Field!$A43&gt;=Model!$M$14-0.000000001,Field!$A43&lt;=Model!$M$14+Model!$M$15+0.000000001)),"",Field!L43)</f>
        <v>0.99396311594996334</v>
      </c>
      <c r="M62" s="2">
        <f ca="1">IF(OR($M$18=0,AND(Model!$M$16=1,Field!M$4&gt;=Model!$M$13-0.000000001,Field!M$4&lt;=Model!$M$13+Model!$M$15+0.000000001,Field!$A43&gt;=Model!$M$14-0.000000001,Field!$A43&lt;=Model!$M$14+Model!$M$15+0.000000001)),"",Field!M43)</f>
        <v>0.99191600627220355</v>
      </c>
      <c r="N62" s="2">
        <f ca="1">IF(OR($M$18=0,AND(Model!$M$16=1,Field!N$4&gt;=Model!$M$13-0.000000001,Field!N$4&lt;=Model!$M$13+Model!$M$15+0.000000001,Field!$A43&gt;=Model!$M$14-0.000000001,Field!$A43&lt;=Model!$M$14+Model!$M$15+0.000000001)),"",Field!N43)</f>
        <v>0.98932862484608319</v>
      </c>
      <c r="O62" s="2">
        <f ca="1">IF(OR($M$18=0,AND(Model!$M$16=1,Field!O$4&gt;=Model!$M$13-0.000000001,Field!O$4&lt;=Model!$M$13+Model!$M$15+0.000000001,Field!$A43&gt;=Model!$M$14-0.000000001,Field!$A43&lt;=Model!$M$14+Model!$M$15+0.000000001)),"",Field!O43)</f>
        <v>0.98610925329215349</v>
      </c>
      <c r="P62" s="2">
        <f ca="1">IF(OR($M$18=0,AND(Model!$M$16=1,Field!P$4&gt;=Model!$M$13-0.000000001,Field!P$4&lt;=Model!$M$13+Model!$M$15+0.000000001,Field!$A43&gt;=Model!$M$14-0.000000001,Field!$A43&lt;=Model!$M$14+Model!$M$15+0.000000001)),"",Field!P43)</f>
        <v>0.98216865306697365</v>
      </c>
      <c r="Q62" s="2">
        <f ca="1">IF(OR($M$18=0,AND(Model!$M$16=1,Field!Q$4&gt;=Model!$M$13-0.000000001,Field!Q$4&lt;=Model!$M$13+Model!$M$15+0.000000001,Field!$A43&gt;=Model!$M$14-0.000000001,Field!$A43&lt;=Model!$M$14+Model!$M$15+0.000000001)),"",Field!Q43)</f>
        <v>0.97742621261548668</v>
      </c>
      <c r="R62" s="2">
        <f ca="1">IF(OR($M$18=0,AND(Model!$M$16=1,Field!R$4&gt;=Model!$M$13-0.000000001,Field!R$4&lt;=Model!$M$13+Model!$M$15+0.000000001,Field!$A43&gt;=Model!$M$14-0.000000001,Field!$A43&lt;=Model!$M$14+Model!$M$15+0.000000001)),"",Field!R43)</f>
        <v>0.97181618736104247</v>
      </c>
      <c r="S62" s="2">
        <f ca="1">IF(OR($M$18=0,AND(Model!$M$16=1,Field!S$4&gt;=Model!$M$13-0.000000001,Field!S$4&lt;=Model!$M$13+Model!$M$15+0.000000001,Field!$A43&gt;=Model!$M$14-0.000000001,Field!$A43&lt;=Model!$M$14+Model!$M$15+0.000000001)),"",Field!S43)</f>
        <v>0.96529310318410033</v>
      </c>
      <c r="T62" s="2">
        <f ca="1">IF(OR($M$18=0,AND(Model!$M$16=1,Field!T$4&gt;=Model!$M$13-0.000000001,Field!T$4&lt;=Model!$M$13+Model!$M$15+0.000000001,Field!$A43&gt;=Model!$M$14-0.000000001,Field!$A43&lt;=Model!$M$14+Model!$M$15+0.000000001)),"",Field!T43)</f>
        <v>0.95783550450856858</v>
      </c>
      <c r="U62" s="2">
        <f ca="1">IF(OR($M$18=0,AND(Model!$M$16=1,Field!U$4&gt;=Model!$M$13-0.000000001,Field!U$4&lt;=Model!$M$13+Model!$M$15+0.000000001,Field!$A43&gt;=Model!$M$14-0.000000001,Field!$A43&lt;=Model!$M$14+Model!$M$15+0.000000001)),"",Field!U43)</f>
        <v>0.94944757994702911</v>
      </c>
      <c r="V62" s="2">
        <f ca="1">IF(OR($M$18=0,AND(Model!$M$16=1,Field!V$4&gt;=Model!$M$13-0.000000001,Field!V$4&lt;=Model!$M$13+Model!$M$15+0.000000001,Field!$A43&gt;=Model!$M$14-0.000000001,Field!$A43&lt;=Model!$M$14+Model!$M$15+0.000000001)),"",Field!V43)</f>
        <v>0.94015864675363492</v>
      </c>
      <c r="W62" s="2">
        <f ca="1">IF(OR($M$18=0,AND(Model!$M$16=1,Field!W$4&gt;=Model!$M$13-0.000000001,Field!W$4&lt;=Model!$M$13+Model!$M$15+0.000000001,Field!$A43&gt;=Model!$M$14-0.000000001,Field!$A43&lt;=Model!$M$14+Model!$M$15+0.000000001)),"",Field!W43)</f>
        <v>0.93002085023730674</v>
      </c>
      <c r="X62" s="2">
        <f ca="1">IF(OR($M$18=0,AND(Model!$M$16=1,Field!X$4&gt;=Model!$M$13-0.000000001,Field!X$4&lt;=Model!$M$13+Model!$M$15+0.000000001,Field!$A43&gt;=Model!$M$14-0.000000001,Field!$A43&lt;=Model!$M$14+Model!$M$15+0.000000001)),"",Field!X43)</f>
        <v>0.91910563560336256</v>
      </c>
      <c r="Y62" s="2">
        <f ca="1">IF(OR($M$18=0,AND(Model!$M$16=1,Field!Y$4&gt;=Model!$M$13-0.000000001,Field!Y$4&lt;=Model!$M$13+Model!$M$15+0.000000001,Field!$A43&gt;=Model!$M$14-0.000000001,Field!$A43&lt;=Model!$M$14+Model!$M$15+0.000000001)),"",Field!Y43)</f>
        <v>0.90749957030215123</v>
      </c>
      <c r="Z62" s="2">
        <f ca="1">IF(OR($M$18=0,AND(Model!$M$16=1,Field!Z$4&gt;=Model!$M$13-0.000000001,Field!Z$4&lt;=Model!$M$13+Model!$M$15+0.000000001,Field!$A43&gt;=Model!$M$14-0.000000001,Field!$A43&lt;=Model!$M$14+Model!$M$15+0.000000001)),"",Field!Z43)</f>
        <v>0.89529999063941335</v>
      </c>
      <c r="AA62" s="2">
        <f ca="1">IF(OR($M$18=0,AND(Model!$M$16=1,Field!AA$4&gt;=Model!$M$13-0.000000001,Field!AA$4&lt;=Model!$M$13+Model!$M$15+0.000000001,Field!$A43&gt;=Model!$M$14-0.000000001,Field!$A43&lt;=Model!$M$14+Model!$M$15+0.000000001)),"",Field!AA43)</f>
        <v>0.88261079294061084</v>
      </c>
      <c r="AB62" s="2">
        <f ca="1">IF(OR($M$18=0,AND(Model!$M$16=1,Field!AB$4&gt;=Model!$M$13-0.000000001,Field!AB$4&lt;=Model!$M$13+Model!$M$15+0.000000001,Field!$A43&gt;=Model!$M$14-0.000000001,Field!$A43&lt;=Model!$M$14+Model!$M$15+0.000000001)),"",Field!AB43)</f>
        <v>0.86953855102877153</v>
      </c>
      <c r="AC62" s="2">
        <f ca="1">IF(OR($M$18=0,AND(Model!$M$16=1,Field!AC$4&gt;=Model!$M$13-0.000000001,Field!AC$4&lt;=Model!$M$13+Model!$M$15+0.000000001,Field!$A43&gt;=Model!$M$14-0.000000001,Field!$A43&lt;=Model!$M$14+Model!$M$15+0.000000001)),"",Field!AC43)</f>
        <v>0.85618905382039434</v>
      </c>
      <c r="AD62" s="2">
        <f ca="1">IF(OR($M$18=0,AND(Model!$M$16=1,Field!AD$4&gt;=Model!$M$13-0.000000001,Field!AD$4&lt;=Model!$M$13+Model!$M$15+0.000000001,Field!$A43&gt;=Model!$M$14-0.000000001,Field!$A43&lt;=Model!$M$14+Model!$M$15+0.000000001)),"",Field!AD43)</f>
        <v>0.84266432200897456</v>
      </c>
      <c r="AE62" s="2">
        <f ca="1">IF(OR($M$18=0,AND(Model!$M$16=1,Field!AE$4&gt;=Model!$M$13-0.000000001,Field!AE$4&lt;=Model!$M$13+Model!$M$15+0.000000001,Field!$A43&gt;=Model!$M$14-0.000000001,Field!$A43&lt;=Model!$M$14+Model!$M$15+0.000000001)),"",Field!AE43)</f>
        <v>0.82906015750571493</v>
      </c>
      <c r="AF62" s="2">
        <f ca="1">IF(OR($M$18=0,AND(Model!$M$16=1,Field!AF$4&gt;=Model!$M$13-0.000000001,Field!AF$4&lt;=Model!$M$13+Model!$M$15+0.000000001,Field!$A43&gt;=Model!$M$14-0.000000001,Field!$A43&lt;=Model!$M$14+Model!$M$15+0.000000001)),"",Field!AF43)</f>
        <v>0.81546427280112732</v>
      </c>
      <c r="AG62" s="2">
        <f ca="1">IF(OR($M$18=0,AND(Model!$M$16=1,Field!AG$4&gt;=Model!$M$13-0.000000001,Field!AG$4&lt;=Model!$M$13+Model!$M$15+0.000000001,Field!$A43&gt;=Model!$M$14-0.000000001,Field!$A43&lt;=Model!$M$14+Model!$M$15+0.000000001)),"",Field!AG43)</f>
        <v>0.80195502291705101</v>
      </c>
      <c r="AH62" s="2">
        <f ca="1">IF(OR($M$18=0,AND(Model!$M$16=1,Field!AH$4&gt;=Model!$M$13-0.000000001,Field!AH$4&lt;=Model!$M$13+Model!$M$15+0.000000001,Field!$A43&gt;=Model!$M$14-0.000000001,Field!$A43&lt;=Model!$M$14+Model!$M$15+0.000000001)),"",Field!AH43)</f>
        <v>0.7886007226156293</v>
      </c>
      <c r="AI62" s="2">
        <f ca="1">IF(OR($M$18=0,AND(Model!$M$16=1,Field!AI$4&gt;=Model!$M$13-0.000000001,Field!AI$4&lt;=Model!$M$13+Model!$M$15+0.000000001,Field!$A43&gt;=Model!$M$14-0.000000001,Field!$A43&lt;=Model!$M$14+Model!$M$15+0.000000001)),"",Field!AI43)</f>
        <v>0.77545948900925543</v>
      </c>
      <c r="AJ62" s="2">
        <f ca="1">IF(OR($M$18=0,AND(Model!$M$16=1,Field!AJ$4&gt;=Model!$M$13-0.000000001,Field!AJ$4&lt;=Model!$M$13+Model!$M$15+0.000000001,Field!$A43&gt;=Model!$M$14-0.000000001,Field!$A43&lt;=Model!$M$14+Model!$M$15+0.000000001)),"",Field!AJ43)</f>
        <v>0.76257951721590633</v>
      </c>
      <c r="AK62" s="2">
        <f ca="1">IF(OR($M$18=0,AND(Model!$M$16=1,Field!AK$4&gt;=Model!$M$13-0.000000001,Field!AK$4&lt;=Model!$M$13+Model!$M$15+0.000000001,Field!$A43&gt;=Model!$M$14-0.000000001,Field!$A43&lt;=Model!$M$14+Model!$M$15+0.000000001)),"",Field!AK43)</f>
        <v>0.74999968052932242</v>
      </c>
      <c r="AL62" s="2">
        <f ca="1">IF(OR($M$18=0,AND(Model!$M$16=1,Field!AL$4&gt;=Model!$M$13-0.000000001,Field!AL$4&lt;=Model!$M$13+Model!$M$15+0.000000001,Field!$A43&gt;=Model!$M$14-0.000000001,Field!$A43&lt;=Model!$M$14+Model!$M$15+0.000000001)),"",Field!AL43)</f>
        <v>0.737750346529774</v>
      </c>
      <c r="AM62" s="2">
        <f ca="1">IF(OR($M$18=0,AND(Model!$M$16=1,Field!AM$4&gt;=Model!$M$13-0.000000001,Field!AM$4&lt;=Model!$M$13+Model!$M$15+0.000000001,Field!$A43&gt;=Model!$M$14-0.000000001,Field!$A43&lt;=Model!$M$14+Model!$M$15+0.000000001)),"",Field!AM43)</f>
        <v>0.72585431249263832</v>
      </c>
      <c r="AN62" s="2">
        <f ca="1">IF(OR($M$18=0,AND(Model!$M$16=1,Field!AN$4&gt;=Model!$M$13-0.000000001,Field!AN$4&lt;=Model!$M$13+Model!$M$15+0.000000001,Field!$A43&gt;=Model!$M$14-0.000000001,Field!$A43&lt;=Model!$M$14+Model!$M$15+0.000000001)),"",Field!AN43)</f>
        <v>0.71432778203426694</v>
      </c>
      <c r="AO62" s="2">
        <f ca="1">IF(OR($M$18=0,AND(Model!$M$16=1,Field!AO$4&gt;=Model!$M$13-0.000000001,Field!AO$4&lt;=Model!$M$13+Model!$M$15+0.000000001,Field!$A43&gt;=Model!$M$14-0.000000001,Field!$A43&lt;=Model!$M$14+Model!$M$15+0.000000001)),"",Field!AO43)</f>
        <v>0.703181325533908</v>
      </c>
      <c r="AP62" s="2">
        <f ca="1">IF(OR($M$18=0,AND(Model!$M$16=1,Field!AP$4&gt;=Model!$M$13-0.000000001,Field!AP$4&lt;=Model!$M$13+Model!$M$15+0.000000001,Field!$A43&gt;=Model!$M$14-0.000000001,Field!$A43&lt;=Model!$M$14+Model!$M$15+0.000000001)),"",Field!AP43)</f>
        <v>0.6924207863272781</v>
      </c>
      <c r="AQ62" s="2">
        <f ca="1">IF(OR($M$18=0,AND(Model!$M$16=1,Field!AQ$4&gt;=Model!$M$13-0.000000001,Field!AQ$4&lt;=Model!$M$13+Model!$M$15+0.000000001,Field!$A43&gt;=Model!$M$14-0.000000001,Field!$A43&lt;=Model!$M$14+Model!$M$15+0.000000001)),"",Field!AQ43)</f>
        <v>0.6820481113360839</v>
      </c>
      <c r="AR62" s="2">
        <f ca="1">IF(OR($M$18=0,AND(Model!$M$16=1,Field!AR$4&gt;=Model!$M$13-0.000000001,Field!AR$4&lt;=Model!$M$13+Model!$M$15+0.000000001,Field!$A43&gt;=Model!$M$14-0.000000001,Field!$A43&lt;=Model!$M$14+Model!$M$15+0.000000001)),"",Field!AR43)</f>
        <v>0.67206209823403429</v>
      </c>
      <c r="AS62" s="2">
        <f ca="1">IF(OR($M$18=0,AND(Model!$M$16=1,Field!AS$4&gt;=Model!$M$13-0.000000001,Field!AS$4&lt;=Model!$M$13+Model!$M$15+0.000000001,Field!$A43&gt;=Model!$M$14-0.000000001,Field!$A43&lt;=Model!$M$14+Model!$M$15+0.000000001)),"",Field!AS43)</f>
        <v>0.66245906182687531</v>
      </c>
      <c r="AT62" s="2">
        <f ca="1">IF(OR($M$18=0,AND(Model!$M$16=1,Field!AT$4&gt;=Model!$M$13-0.000000001,Field!AT$4&lt;=Model!$M$13+Model!$M$15+0.000000001,Field!$A43&gt;=Model!$M$14-0.000000001,Field!$A43&lt;=Model!$M$14+Model!$M$15+0.000000001)),"",Field!AT43)</f>
        <v>0.65323343092665909</v>
      </c>
      <c r="AU62" s="2">
        <f ca="1">IF(OR($M$18=0,AND(Model!$M$16=1,Field!AU$4&gt;=Model!$M$13-0.000000001,Field!AU$4&lt;=Model!$M$13+Model!$M$15+0.000000001,Field!$A43&gt;=Model!$M$14-0.000000001,Field!$A43&lt;=Model!$M$14+Model!$M$15+0.000000001)),"",Field!AU43)</f>
        <v>0.64437829485326514</v>
      </c>
      <c r="AV62" s="2">
        <f ca="1">IF(OR($M$18=0,AND(Model!$M$16=1,Field!AV$4&gt;=Model!$M$13-0.000000001,Field!AV$4&lt;=Model!$M$13+Model!$M$15+0.000000001,Field!$A43&gt;=Model!$M$14-0.000000001,Field!$A43&lt;=Model!$M$14+Model!$M$15+0.000000001)),"",Field!AV43)</f>
        <v>0.63588592733536209</v>
      </c>
      <c r="AW62" s="2">
        <f ca="1">IF(OR($M$18=0,AND(Model!$M$16=1,Field!AW$4&gt;=Model!$M$13-0.000000001,Field!AW$4&lt;=Model!$M$13+Model!$M$15+0.000000001,Field!$A43&gt;=Model!$M$14-0.000000001,Field!$A43&lt;=Model!$M$14+Model!$M$15+0.000000001)),"",Field!AW43)</f>
        <v>0.62774832697235639</v>
      </c>
      <c r="AX62" s="2">
        <f ca="1">IF(OR($M$18=0,AND(Model!$M$16=1,Field!AX$4&gt;=Model!$M$13-0.000000001,Field!AX$4&lt;=Model!$M$13+Model!$M$15+0.000000001,Field!$A43&gt;=Model!$M$14-0.000000001,Field!$A43&lt;=Model!$M$14+Model!$M$15+0.000000001)),"",Field!AX43)</f>
        <v>0.6199578302216906</v>
      </c>
      <c r="AY62" s="2">
        <f ca="1">IF(OR($M$18=0,AND(Model!$M$16=1,Field!AY$4&gt;=Model!$M$13-0.000000001,Field!AY$4&lt;=Model!$M$13+Model!$M$15+0.000000001,Field!$A43&gt;=Model!$M$14-0.000000001,Field!$A43&lt;=Model!$M$14+Model!$M$15+0.000000001)),"",Field!AY43)</f>
        <v>0.61250787892133496</v>
      </c>
      <c r="AZ62" s="2">
        <f ca="1">IF(OR($M$18=0,AND(Model!$M$16=1,Field!AZ$4&gt;=Model!$M$13-0.000000001,Field!AZ$4&lt;=Model!$M$13+Model!$M$15+0.000000001,Field!$A43&gt;=Model!$M$14-0.000000001,Field!$A43&lt;=Model!$M$14+Model!$M$15+0.000000001)),"",Field!AZ43)</f>
        <v>0.60539406538292029</v>
      </c>
      <c r="BA62" s="2">
        <f ca="1">IF(OR($M$18=0,AND(Model!$M$16=1,Field!BA$4&gt;=Model!$M$13-0.000000001,Field!BA$4&lt;=Model!$M$13+Model!$M$15+0.000000001,Field!$A43&gt;=Model!$M$14-0.000000001,Field!$A43&lt;=Model!$M$14+Model!$M$15+0.000000001)),"",Field!BA43)</f>
        <v>0.59861564290058189</v>
      </c>
      <c r="BB62" s="2">
        <f ca="1">IF(OR($M$18=0,AND(Model!$M$16=1,Field!BB$4&gt;=Model!$M$13-0.000000001,Field!BB$4&lt;=Model!$M$13+Model!$M$15+0.000000001,Field!$A43&gt;=Model!$M$14-0.000000001,Field!$A43&lt;=Model!$M$14+Model!$M$15+0.000000001)),"",Field!BB43)</f>
        <v>0.59217779178813834</v>
      </c>
      <c r="BC62" s="2">
        <f ca="1">IF(OR($M$18=0,AND(Model!$M$16=1,Field!BC$4&gt;=Model!$M$13-0.000000001,Field!BC$4&lt;=Model!$M$13+Model!$M$15+0.000000001,Field!$A43&gt;=Model!$M$14-0.000000001,Field!$A43&lt;=Model!$M$14+Model!$M$15+0.000000001)),"",Field!BC43)</f>
        <v>0.58609509213968058</v>
      </c>
      <c r="BD62" s="2">
        <f ca="1">IF(OR($M$18=0,AND(Model!$M$16=1,Field!BD$4&gt;=Model!$M$13-0.000000001,Field!BD$4&lt;=Model!$M$13+Model!$M$15+0.000000001,Field!$A43&gt;=Model!$M$14-0.000000001,Field!$A43&lt;=Model!$M$14+Model!$M$15+0.000000001)),"",Field!BD43)</f>
        <v>0.58039690784120079</v>
      </c>
      <c r="BE62" s="2">
        <f ca="1">IF(OR($M$18=0,AND(Model!$M$16=1,Field!BE$4&gt;=Model!$M$13-0.000000001,Field!BE$4&lt;=Model!$M$13+Model!$M$15+0.000000001,Field!$A43&gt;=Model!$M$14-0.000000001,Field!$A43&lt;=Model!$M$14+Model!$M$15+0.000000001)),"",Field!BE43)</f>
        <v>0.57513578433077706</v>
      </c>
      <c r="BF62" s="2">
        <f ca="1">IF(OR($M$18=0,AND(Model!$M$16=1,Field!BF$4&gt;=Model!$M$13-0.000000001,Field!BF$4&lt;=Model!$M$13+Model!$M$15+0.000000001,Field!$A43&gt;=Model!$M$14-0.000000001,Field!$A43&lt;=Model!$M$14+Model!$M$15+0.000000001)),"",Field!BF43)</f>
        <v>0.5704005873058009</v>
      </c>
      <c r="BG62" s="2">
        <f ca="1">IF(OR($M$18=0,AND(Model!$M$16=1,Field!BG$4&gt;=Model!$M$13-0.000000001,Field!BG$4&lt;=Model!$M$13+Model!$M$15+0.000000001,Field!$A43&gt;=Model!$M$14-0.000000001,Field!$A43&lt;=Model!$M$14+Model!$M$15+0.000000001)),"",Field!BG43)</f>
        <v>0.56633708963253937</v>
      </c>
      <c r="BH62" s="2">
        <f ca="1">IF(OR($M$18=0,AND(Model!$M$16=1,Field!BH$4&gt;=Model!$M$13-0.000000001,Field!BH$4&lt;=Model!$M$13+Model!$M$15+0.000000001,Field!$A43&gt;=Model!$M$14-0.000000001,Field!$A43&lt;=Model!$M$14+Model!$M$15+0.000000001)),"",Field!BH43)</f>
        <v>0.56318025059353327</v>
      </c>
      <c r="BI62" s="2">
        <f ca="1">IF(OR($M$18=0,AND(Model!$M$16=1,Field!BI$4&gt;=Model!$M$13-0.000000001,Field!BI$4&lt;=Model!$M$13+Model!$M$15+0.000000001,Field!$A43&gt;=Model!$M$14-0.000000001,Field!$A43&lt;=Model!$M$14+Model!$M$15+0.000000001)),"",Field!BI43)</f>
        <v>0.56130484074992026</v>
      </c>
      <c r="BJ62" s="7">
        <f ca="1">IF(OR($M$18=0,AND(Model!$M$16=1,Field!BJ$4&gt;=Model!$M$13-0.000000001,Field!BJ$4&lt;=Model!$M$13+Model!$M$15+0.000000001,Field!$A43&gt;=Model!$M$14-0.000000001,Field!$A43&lt;=Model!$M$14+Model!$M$15+0.000000001)),"",Field!BJ43)</f>
        <v>0.56130484074992026</v>
      </c>
      <c r="BK62" s="1"/>
    </row>
    <row r="63" spans="1:63" ht="12" customHeight="1">
      <c r="A63" s="1"/>
      <c r="B63" s="6">
        <f>IF(OR($M$18=0,AND(Model!$M$16=1,Field!B$4&gt;=Model!$M$13-0.000000001,Field!B$4&lt;=Model!$M$13+Model!$M$15+0.000000001,Field!$A44&gt;=Model!$M$14-0.000000001,Field!$A44&lt;=Model!$M$14+Model!$M$15+0.000000001)),"",Field!B44)</f>
        <v>1</v>
      </c>
      <c r="C63" s="2">
        <f ca="1">IF(OR($M$18=0,AND(Model!$M$16=1,Field!C$4&gt;=Model!$M$13-0.000000001,Field!C$4&lt;=Model!$M$13+Model!$M$15+0.000000001,Field!$A44&gt;=Model!$M$14-0.000000001,Field!$A44&lt;=Model!$M$14+Model!$M$15+0.000000001)),"",Field!C44)</f>
        <v>0.99991082173863644</v>
      </c>
      <c r="D63" s="2">
        <f ca="1">IF(OR($M$18=0,AND(Model!$M$16=1,Field!D$4&gt;=Model!$M$13-0.000000001,Field!D$4&lt;=Model!$M$13+Model!$M$15+0.000000001,Field!$A44&gt;=Model!$M$14-0.000000001,Field!$A44&lt;=Model!$M$14+Model!$M$15+0.000000001)),"",Field!D44)</f>
        <v>0.99978093089400799</v>
      </c>
      <c r="E63" s="2">
        <f ca="1">IF(OR($M$18=0,AND(Model!$M$16=1,Field!E$4&gt;=Model!$M$13-0.000000001,Field!E$4&lt;=Model!$M$13+Model!$M$15+0.000000001,Field!$A44&gt;=Model!$M$14-0.000000001,Field!$A44&lt;=Model!$M$14+Model!$M$15+0.000000001)),"",Field!E44)</f>
        <v>0.99959573247453659</v>
      </c>
      <c r="F63" s="2">
        <f ca="1">IF(OR($M$18=0,AND(Model!$M$16=1,Field!F$4&gt;=Model!$M$13-0.000000001,Field!F$4&lt;=Model!$M$13+Model!$M$15+0.000000001,Field!$A44&gt;=Model!$M$14-0.000000001,Field!$A44&lt;=Model!$M$14+Model!$M$15+0.000000001)),"",Field!F44)</f>
        <v>0.99933606944268571</v>
      </c>
      <c r="G63" s="2">
        <f ca="1">IF(OR($M$18=0,AND(Model!$M$16=1,Field!G$4&gt;=Model!$M$13-0.000000001,Field!G$4&lt;=Model!$M$13+Model!$M$15+0.000000001,Field!$A44&gt;=Model!$M$14-0.000000001,Field!$A44&lt;=Model!$M$14+Model!$M$15+0.000000001)),"",Field!G44)</f>
        <v>0.99897714366339108</v>
      </c>
      <c r="H63" s="2">
        <f ca="1">IF(OR($M$18=0,AND(Model!$M$16=1,Field!H$4&gt;=Model!$M$13-0.000000001,Field!H$4&lt;=Model!$M$13+Model!$M$15+0.000000001,Field!$A44&gt;=Model!$M$14-0.000000001,Field!$A44&lt;=Model!$M$14+Model!$M$15+0.000000001)),"",Field!H44)</f>
        <v>0.99848736291450169</v>
      </c>
      <c r="I63" s="2">
        <f ca="1">IF(OR($M$18=0,AND(Model!$M$16=1,Field!I$4&gt;=Model!$M$13-0.000000001,Field!I$4&lt;=Model!$M$13+Model!$M$15+0.000000001,Field!$A44&gt;=Model!$M$14-0.000000001,Field!$A44&lt;=Model!$M$14+Model!$M$15+0.000000001)),"",Field!I44)</f>
        <v>0.99782720850251727</v>
      </c>
      <c r="J63" s="2">
        <f ca="1">IF(OR($M$18=0,AND(Model!$M$16=1,Field!J$4&gt;=Model!$M$13-0.000000001,Field!J$4&lt;=Model!$M$13+Model!$M$15+0.000000001,Field!$A44&gt;=Model!$M$14-0.000000001,Field!$A44&lt;=Model!$M$14+Model!$M$15+0.000000001)),"",Field!J44)</f>
        <v>0.99694827080813386</v>
      </c>
      <c r="K63" s="2">
        <f ca="1">IF(OR($M$18=0,AND(Model!$M$16=1,Field!K$4&gt;=Model!$M$13-0.000000001,Field!K$4&lt;=Model!$M$13+Model!$M$15+0.000000001,Field!$A44&gt;=Model!$M$14-0.000000001,Field!$A44&lt;=Model!$M$14+Model!$M$15+0.000000001)),"",Field!K44)</f>
        <v>0.99579265602647626</v>
      </c>
      <c r="L63" s="2">
        <f ca="1">IF(OR($M$18=0,AND(Model!$M$16=1,Field!L$4&gt;=Model!$M$13-0.000000001,Field!L$4&lt;=Model!$M$13+Model!$M$15+0.000000001,Field!$A44&gt;=Model!$M$14-0.000000001,Field!$A44&lt;=Model!$M$14+Model!$M$15+0.000000001)),"",Field!L44)</f>
        <v>0.99429301322319108</v>
      </c>
      <c r="M63" s="2">
        <f ca="1">IF(OR($M$18=0,AND(Model!$M$16=1,Field!M$4&gt;=Model!$M$13-0.000000001,Field!M$4&lt;=Model!$M$13+Model!$M$15+0.000000001,Field!$A44&gt;=Model!$M$14-0.000000001,Field!$A44&lt;=Model!$M$14+Model!$M$15+0.000000001)),"",Field!M44)</f>
        <v>0.99237344629149071</v>
      </c>
      <c r="N63" s="2">
        <f ca="1">IF(OR($M$18=0,AND(Model!$M$16=1,Field!N$4&gt;=Model!$M$13-0.000000001,Field!N$4&lt;=Model!$M$13+Model!$M$15+0.000000001,Field!$A44&gt;=Model!$M$14-0.000000001,Field!$A44&lt;=Model!$M$14+Model!$M$15+0.000000001)),"",Field!N44)</f>
        <v>0.98995153591322727</v>
      </c>
      <c r="O63" s="2">
        <f ca="1">IF(OR($M$18=0,AND(Model!$M$16=1,Field!O$4&gt;=Model!$M$13-0.000000001,Field!O$4&lt;=Model!$M$13+Model!$M$15+0.000000001,Field!$A44&gt;=Model!$M$14-0.000000001,Field!$A44&lt;=Model!$M$14+Model!$M$15+0.000000001)),"",Field!O44)</f>
        <v>0.98694158141297594</v>
      </c>
      <c r="P63" s="2">
        <f ca="1">IF(OR($M$18=0,AND(Model!$M$16=1,Field!P$4&gt;=Model!$M$13-0.000000001,Field!P$4&lt;=Model!$M$13+Model!$M$15+0.000000001,Field!$A44&gt;=Model!$M$14-0.000000001,Field!$A44&lt;=Model!$M$14+Model!$M$15+0.000000001)),"",Field!P44)</f>
        <v>0.9832589777834212</v>
      </c>
      <c r="Q63" s="2">
        <f ca="1">IF(OR($M$18=0,AND(Model!$M$16=1,Field!Q$4&gt;=Model!$M$13-0.000000001,Field!Q$4&lt;=Model!$M$13+Model!$M$15+0.000000001,Field!$A44&gt;=Model!$M$14-0.000000001,Field!$A44&lt;=Model!$M$14+Model!$M$15+0.000000001)),"",Field!Q44)</f>
        <v>0.97882539705553628</v>
      </c>
      <c r="R63" s="2">
        <f ca="1">IF(OR($M$18=0,AND(Model!$M$16=1,Field!R$4&gt;=Model!$M$13-0.000000001,Field!R$4&lt;=Model!$M$13+Model!$M$15+0.000000001,Field!$A44&gt;=Model!$M$14-0.000000001,Field!$A44&lt;=Model!$M$14+Model!$M$15+0.000000001)),"",Field!R44)</f>
        <v>0.97357421040375813</v>
      </c>
      <c r="S63" s="2">
        <f ca="1">IF(OR($M$18=0,AND(Model!$M$16=1,Field!S$4&gt;=Model!$M$13-0.000000001,Field!S$4&lt;=Model!$M$13+Model!$M$15+0.000000001,Field!$A44&gt;=Model!$M$14-0.000000001,Field!$A44&lt;=Model!$M$14+Model!$M$15+0.000000001)),"",Field!S44)</f>
        <v>0.96745545346880613</v>
      </c>
      <c r="T63" s="2">
        <f ca="1">IF(OR($M$18=0,AND(Model!$M$16=1,Field!T$4&gt;=Model!$M$13-0.000000001,Field!T$4&lt;=Model!$M$13+Model!$M$15+0.000000001,Field!$A44&gt;=Model!$M$14-0.000000001,Field!$A44&lt;=Model!$M$14+Model!$M$15+0.000000001)),"",Field!T44)</f>
        <v>0.96043966835108341</v>
      </c>
      <c r="U63" s="2">
        <f ca="1">IF(OR($M$18=0,AND(Model!$M$16=1,Field!U$4&gt;=Model!$M$13-0.000000001,Field!U$4&lt;=Model!$M$13+Model!$M$15+0.000000001,Field!$A44&gt;=Model!$M$14-0.000000001,Field!$A44&lt;=Model!$M$14+Model!$M$15+0.000000001)),"",Field!U44)</f>
        <v>0.95252015451701333</v>
      </c>
      <c r="V63" s="2">
        <f ca="1">IF(OR($M$18=0,AND(Model!$M$16=1,Field!V$4&gt;=Model!$M$13-0.000000001,Field!V$4&lt;=Model!$M$13+Model!$M$15+0.000000001,Field!$A44&gt;=Model!$M$14-0.000000001,Field!$A44&lt;=Model!$M$14+Model!$M$15+0.000000001)),"",Field!V44)</f>
        <v>0.94371345833589126</v>
      </c>
      <c r="W63" s="2">
        <f ca="1">IF(OR($M$18=0,AND(Model!$M$16=1,Field!W$4&gt;=Model!$M$13-0.000000001,Field!W$4&lt;=Model!$M$13+Model!$M$15+0.000000001,Field!$A44&gt;=Model!$M$14-0.000000001,Field!$A44&lt;=Model!$M$14+Model!$M$15+0.000000001)),"",Field!W44)</f>
        <v>0.93405822564646379</v>
      </c>
      <c r="X63" s="2">
        <f ca="1">IF(OR($M$18=0,AND(Model!$M$16=1,Field!X$4&gt;=Model!$M$13-0.000000001,Field!X$4&lt;=Model!$M$13+Model!$M$15+0.000000001,Field!$A44&gt;=Model!$M$14-0.000000001,Field!$A44&lt;=Model!$M$14+Model!$M$15+0.000000001)),"",Field!X44)</f>
        <v>0.92361275202147874</v>
      </c>
      <c r="Y63" s="2">
        <f ca="1">IF(OR($M$18=0,AND(Model!$M$16=1,Field!Y$4&gt;=Model!$M$13-0.000000001,Field!Y$4&lt;=Model!$M$13+Model!$M$15+0.000000001,Field!$A44&gt;=Model!$M$14-0.000000001,Field!$A44&lt;=Model!$M$14+Model!$M$15+0.000000001)),"",Field!Y44)</f>
        <v>0.91245165800211558</v>
      </c>
      <c r="Z63" s="2">
        <f ca="1">IF(OR($M$18=0,AND(Model!$M$16=1,Field!Z$4&gt;=Model!$M$13-0.000000001,Field!Z$4&lt;=Model!$M$13+Model!$M$15+0.000000001,Field!$A44&gt;=Model!$M$14-0.000000001,Field!$A44&lt;=Model!$M$14+Model!$M$15+0.000000001)),"",Field!Z44)</f>
        <v>0.90066210467303298</v>
      </c>
      <c r="AA63" s="2">
        <f ca="1">IF(OR($M$18=0,AND(Model!$M$16=1,Field!AA$4&gt;=Model!$M$13-0.000000001,Field!AA$4&lt;=Model!$M$13+Model!$M$15+0.000000001,Field!$A44&gt;=Model!$M$14-0.000000001,Field!$A44&lt;=Model!$M$14+Model!$M$15+0.000000001)),"",Field!AA44)</f>
        <v>0.88833988871302583</v>
      </c>
      <c r="AB63" s="2">
        <f ca="1">IF(OR($M$18=0,AND(Model!$M$16=1,Field!AB$4&gt;=Model!$M$13-0.000000001,Field!AB$4&lt;=Model!$M$13+Model!$M$15+0.000000001,Field!$A44&gt;=Model!$M$14-0.000000001,Field!$A44&lt;=Model!$M$14+Model!$M$15+0.000000001)),"",Field!AB44)</f>
        <v>0.87558566054542697</v>
      </c>
      <c r="AC63" s="2">
        <f ca="1">IF(OR($M$18=0,AND(Model!$M$16=1,Field!AC$4&gt;=Model!$M$13-0.000000001,Field!AC$4&lt;=Model!$M$13+Model!$M$15+0.000000001,Field!$A44&gt;=Model!$M$14-0.000000001,Field!$A44&lt;=Model!$M$14+Model!$M$15+0.000000001)),"",Field!AC44)</f>
        <v>0.8625014278106794</v>
      </c>
      <c r="AD63" s="2">
        <f ca="1">IF(OR($M$18=0,AND(Model!$M$16=1,Field!AD$4&gt;=Model!$M$13-0.000000001,Field!AD$4&lt;=Model!$M$13+Model!$M$15+0.000000001,Field!$A44&gt;=Model!$M$14-0.000000001,Field!$A44&lt;=Model!$M$14+Model!$M$15+0.000000001)),"",Field!AD44)</f>
        <v>0.849187452698838</v>
      </c>
      <c r="AE63" s="2">
        <f ca="1">IF(OR($M$18=0,AND(Model!$M$16=1,Field!AE$4&gt;=Model!$M$13-0.000000001,Field!AE$4&lt;=Model!$M$13+Model!$M$15+0.000000001,Field!$A44&gt;=Model!$M$14-0.000000001,Field!$A44&lt;=Model!$M$14+Model!$M$15+0.000000001)),"",Field!AE44)</f>
        <v>0.83573962072093233</v>
      </c>
      <c r="AF63" s="2">
        <f ca="1">IF(OR($M$18=0,AND(Model!$M$16=1,Field!AF$4&gt;=Model!$M$13-0.000000001,Field!AF$4&lt;=Model!$M$13+Model!$M$15+0.000000001,Field!$A44&gt;=Model!$M$14-0.000000001,Field!$A44&lt;=Model!$M$14+Model!$M$15+0.000000001)),"",Field!AF44)</f>
        <v>0.82224733596928279</v>
      </c>
      <c r="AG63" s="2">
        <f ca="1">IF(OR($M$18=0,AND(Model!$M$16=1,Field!AG$4&gt;=Model!$M$13-0.000000001,Field!AG$4&lt;=Model!$M$13+Model!$M$15+0.000000001,Field!$A44&gt;=Model!$M$14-0.000000001,Field!$A44&lt;=Model!$M$14+Model!$M$15+0.000000001)),"",Field!AG44)</f>
        <v>0.80879197200995334</v>
      </c>
      <c r="AH63" s="2">
        <f ca="1">IF(OR($M$18=0,AND(Model!$M$16=1,Field!AH$4&gt;=Model!$M$13-0.000000001,Field!AH$4&lt;=Model!$M$13+Model!$M$15+0.000000001,Field!$A44&gt;=Model!$M$14-0.000000001,Field!$A44&lt;=Model!$M$14+Model!$M$15+0.000000001)),"",Field!AH44)</f>
        <v>0.79544587516384813</v>
      </c>
      <c r="AI63" s="2">
        <f ca="1">IF(OR($M$18=0,AND(Model!$M$16=1,Field!AI$4&gt;=Model!$M$13-0.000000001,Field!AI$4&lt;=Model!$M$13+Model!$M$15+0.000000001,Field!$A44&gt;=Model!$M$14-0.000000001,Field!$A44&lt;=Model!$M$14+Model!$M$15+0.000000001)),"",Field!AI44)</f>
        <v>0.7822718824428927</v>
      </c>
      <c r="AJ63" s="2">
        <f ca="1">IF(OR($M$18=0,AND(Model!$M$16=1,Field!AJ$4&gt;=Model!$M$13-0.000000001,Field!AJ$4&lt;=Model!$M$13+Model!$M$15+0.000000001,Field!$A44&gt;=Model!$M$14-0.000000001,Field!$A44&lt;=Model!$M$14+Model!$M$15+0.000000001)),"",Field!AJ44)</f>
        <v>0.76932328679507667</v>
      </c>
      <c r="AK63" s="2">
        <f ca="1">IF(OR($M$18=0,AND(Model!$M$16=1,Field!AK$4&gt;=Model!$M$13-0.000000001,Field!AK$4&lt;=Model!$M$13+Model!$M$15+0.000000001,Field!$A44&gt;=Model!$M$14-0.000000001,Field!$A44&lt;=Model!$M$14+Model!$M$15+0.000000001)),"",Field!AK44)</f>
        <v>0.75664416290249725</v>
      </c>
      <c r="AL63" s="2">
        <f ca="1">IF(OR($M$18=0,AND(Model!$M$16=1,Field!AL$4&gt;=Model!$M$13-0.000000001,Field!AL$4&lt;=Model!$M$13+Model!$M$15+0.000000001,Field!$A44&gt;=Model!$M$14-0.000000001,Field!$A44&lt;=Model!$M$14+Model!$M$15+0.000000001)),"",Field!AL44)</f>
        <v>0.74426995943677143</v>
      </c>
      <c r="AM63" s="2">
        <f ca="1">IF(OR($M$18=0,AND(Model!$M$16=1,Field!AM$4&gt;=Model!$M$13-0.000000001,Field!AM$4&lt;=Model!$M$13+Model!$M$15+0.000000001,Field!$A44&gt;=Model!$M$14-0.000000001,Field!$A44&lt;=Model!$M$14+Model!$M$15+0.000000001)),"",Field!AM44)</f>
        <v>0.73222826714514155</v>
      </c>
      <c r="AN63" s="2">
        <f ca="1">IF(OR($M$18=0,AND(Model!$M$16=1,Field!AN$4&gt;=Model!$M$13-0.000000001,Field!AN$4&lt;=Model!$M$13+Model!$M$15+0.000000001,Field!$A44&gt;=Model!$M$14-0.000000001,Field!$A44&lt;=Model!$M$14+Model!$M$15+0.000000001)),"",Field!AN44)</f>
        <v>0.72053968336015251</v>
      </c>
      <c r="AO63" s="2">
        <f ca="1">IF(OR($M$18=0,AND(Model!$M$16=1,Field!AO$4&gt;=Model!$M$13-0.000000001,Field!AO$4&lt;=Model!$M$13+Model!$M$15+0.000000001,Field!$A44&gt;=Model!$M$14-0.000000001,Field!$A44&lt;=Model!$M$14+Model!$M$15+0.000000001)),"",Field!AO44)</f>
        <v>0.70921870900849637</v>
      </c>
      <c r="AP63" s="2">
        <f ca="1">IF(OR($M$18=0,AND(Model!$M$16=1,Field!AP$4&gt;=Model!$M$13-0.000000001,Field!AP$4&lt;=Model!$M$13+Model!$M$15+0.000000001,Field!$A44&gt;=Model!$M$14-0.000000001,Field!$A44&lt;=Model!$M$14+Model!$M$15+0.000000001)),"",Field!AP44)</f>
        <v>0.69827463095553011</v>
      </c>
      <c r="AQ63" s="2">
        <f ca="1">IF(OR($M$18=0,AND(Model!$M$16=1,Field!AQ$4&gt;=Model!$M$13-0.000000001,Field!AQ$4&lt;=Model!$M$13+Model!$M$15+0.000000001,Field!$A44&gt;=Model!$M$14-0.000000001,Field!$A44&lt;=Model!$M$14+Model!$M$15+0.000000001)),"",Field!AQ44)</f>
        <v>0.68771235850424706</v>
      </c>
      <c r="AR63" s="2">
        <f ca="1">IF(OR($M$18=0,AND(Model!$M$16=1,Field!AR$4&gt;=Model!$M$13-0.000000001,Field!AR$4&lt;=Model!$M$13+Model!$M$15+0.000000001,Field!$A44&gt;=Model!$M$14-0.000000001,Field!$A44&lt;=Model!$M$14+Model!$M$15+0.000000001)),"",Field!AR44)</f>
        <v>0.67753319699538228</v>
      </c>
      <c r="AS63" s="2">
        <f ca="1">IF(OR($M$18=0,AND(Model!$M$16=1,Field!AS$4&gt;=Model!$M$13-0.000000001,Field!AS$4&lt;=Model!$M$13+Model!$M$15+0.000000001,Field!$A44&gt;=Model!$M$14-0.000000001,Field!$A44&lt;=Model!$M$14+Model!$M$15+0.000000001)),"",Field!AS44)</f>
        <v>0.66773555349330904</v>
      </c>
      <c r="AT63" s="2">
        <f ca="1">IF(OR($M$18=0,AND(Model!$M$16=1,Field!AT$4&gt;=Model!$M$13-0.000000001,Field!AT$4&lt;=Model!$M$13+Model!$M$15+0.000000001,Field!$A44&gt;=Model!$M$14-0.000000001,Field!$A44&lt;=Model!$M$14+Model!$M$15+0.000000001)),"",Field!AT44)</f>
        <v>0.65831557990648393</v>
      </c>
      <c r="AU63" s="2">
        <f ca="1">IF(OR($M$18=0,AND(Model!$M$16=1,Field!AU$4&gt;=Model!$M$13-0.000000001,Field!AU$4&lt;=Model!$M$13+Model!$M$15+0.000000001,Field!$A44&gt;=Model!$M$14-0.000000001,Field!$A44&lt;=Model!$M$14+Model!$M$15+0.000000001)),"",Field!AU44)</f>
        <v>0.64926776850589363</v>
      </c>
      <c r="AV63" s="2">
        <f ca="1">IF(OR($M$18=0,AND(Model!$M$16=1,Field!AV$4&gt;=Model!$M$13-0.000000001,Field!AV$4&lt;=Model!$M$13+Model!$M$15+0.000000001,Field!$A44&gt;=Model!$M$14-0.000000001,Field!$A44&lt;=Model!$M$14+Model!$M$15+0.000000001)),"",Field!AV44)</f>
        <v>0.64058552505742572</v>
      </c>
      <c r="AW63" s="2">
        <f ca="1">IF(OR($M$18=0,AND(Model!$M$16=1,Field!AW$4&gt;=Model!$M$13-0.000000001,Field!AW$4&lt;=Model!$M$13+Model!$M$15+0.000000001,Field!$A44&gt;=Model!$M$14-0.000000001,Field!$A44&lt;=Model!$M$14+Model!$M$15+0.000000001)),"",Field!AW44)</f>
        <v>0.6322617576065378</v>
      </c>
      <c r="AX63" s="2">
        <f ca="1">IF(OR($M$18=0,AND(Model!$M$16=1,Field!AX$4&gt;=Model!$M$13-0.000000001,Field!AX$4&lt;=Model!$M$13+Model!$M$15+0.000000001,Field!$A44&gt;=Model!$M$14-0.000000001,Field!$A44&lt;=Model!$M$14+Model!$M$15+0.000000001)),"",Field!AX44)</f>
        <v>0.62428953706409385</v>
      </c>
      <c r="AY63" s="2">
        <f ca="1">IF(OR($M$18=0,AND(Model!$M$16=1,Field!AY$4&gt;=Model!$M$13-0.000000001,Field!AY$4&lt;=Model!$M$13+Model!$M$15+0.000000001,Field!$A44&gt;=Model!$M$14-0.000000001,Field!$A44&lt;=Model!$M$14+Model!$M$15+0.000000001)),"",Field!AY44)</f>
        <v>0.61666291309248755</v>
      </c>
      <c r="AZ63" s="2">
        <f ca="1">IF(OR($M$18=0,AND(Model!$M$16=1,Field!AZ$4&gt;=Model!$M$13-0.000000001,Field!AZ$4&lt;=Model!$M$13+Model!$M$15+0.000000001,Field!$A44&gt;=Model!$M$14-0.000000001,Field!$A44&lt;=Model!$M$14+Model!$M$15+0.000000001)),"",Field!AZ44)</f>
        <v>0.60937801130583125</v>
      </c>
      <c r="BA63" s="2">
        <f ca="1">IF(OR($M$18=0,AND(Model!$M$16=1,Field!BA$4&gt;=Model!$M$13-0.000000001,Field!BA$4&lt;=Model!$M$13+Model!$M$15+0.000000001,Field!$A44&gt;=Model!$M$14-0.000000001,Field!$A44&lt;=Model!$M$14+Model!$M$15+0.000000001)),"",Field!BA44)</f>
        <v>0.60243460454829556</v>
      </c>
      <c r="BB63" s="2">
        <f ca="1">IF(OR($M$18=0,AND(Model!$M$16=1,Field!BB$4&gt;=Model!$M$13-0.000000001,Field!BB$4&lt;=Model!$M$13+Model!$M$15+0.000000001,Field!$A44&gt;=Model!$M$14-0.000000001,Field!$A44&lt;=Model!$M$14+Model!$M$15+0.000000001)),"",Field!BB44)</f>
        <v>0.59583845605917496</v>
      </c>
      <c r="BC63" s="2">
        <f ca="1">IF(OR($M$18=0,AND(Model!$M$16=1,Field!BC$4&gt;=Model!$M$13-0.000000001,Field!BC$4&lt;=Model!$M$13+Model!$M$15+0.000000001,Field!$A44&gt;=Model!$M$14-0.000000001,Field!$A44&lt;=Model!$M$14+Model!$M$15+0.000000001)),"",Field!BC44)</f>
        <v>0.58960489759592638</v>
      </c>
      <c r="BD63" s="2">
        <f ca="1">IF(OR($M$18=0,AND(Model!$M$16=1,Field!BD$4&gt;=Model!$M$13-0.000000001,Field!BD$4&lt;=Model!$M$13+Model!$M$15+0.000000001,Field!$A44&gt;=Model!$M$14-0.000000001,Field!$A44&lt;=Model!$M$14+Model!$M$15+0.000000001)),"",Field!BD44)</f>
        <v>0.58376436535661647</v>
      </c>
      <c r="BE63" s="2">
        <f ca="1">IF(OR($M$18=0,AND(Model!$M$16=1,Field!BE$4&gt;=Model!$M$13-0.000000001,Field!BE$4&lt;=Model!$M$13+Model!$M$15+0.000000001,Field!$A44&gt;=Model!$M$14-0.000000001,Field!$A44&lt;=Model!$M$14+Model!$M$15+0.000000001)),"",Field!BE44)</f>
        <v>0.57837102451230371</v>
      </c>
      <c r="BF63" s="2">
        <f ca="1">IF(OR($M$18=0,AND(Model!$M$16=1,Field!BF$4&gt;=Model!$M$13-0.000000001,Field!BF$4&lt;=Model!$M$13+Model!$M$15+0.000000001,Field!$A44&gt;=Model!$M$14-0.000000001,Field!$A44&lt;=Model!$M$14+Model!$M$15+0.000000001)),"",Field!BF44)</f>
        <v>0.57351625342651713</v>
      </c>
      <c r="BG63" s="2">
        <f ca="1">IF(OR($M$18=0,AND(Model!$M$16=1,Field!BG$4&gt;=Model!$M$13-0.000000001,Field!BG$4&lt;=Model!$M$13+Model!$M$15+0.000000001,Field!$A44&gt;=Model!$M$14-0.000000001,Field!$A44&lt;=Model!$M$14+Model!$M$15+0.000000001)),"",Field!BG44)</f>
        <v>0.56934976291763306</v>
      </c>
      <c r="BH63" s="2">
        <f ca="1">IF(OR($M$18=0,AND(Model!$M$16=1,Field!BH$4&gt;=Model!$M$13-0.000000001,Field!BH$4&lt;=Model!$M$13+Model!$M$15+0.000000001,Field!$A44&gt;=Model!$M$14-0.000000001,Field!$A44&lt;=Model!$M$14+Model!$M$15+0.000000001)),"",Field!BH44)</f>
        <v>0.56611270043841511</v>
      </c>
      <c r="BI63" s="2">
        <f ca="1">IF(OR($M$18=0,AND(Model!$M$16=1,Field!BI$4&gt;=Model!$M$13-0.000000001,Field!BI$4&lt;=Model!$M$13+Model!$M$15+0.000000001,Field!$A44&gt;=Model!$M$14-0.000000001,Field!$A44&lt;=Model!$M$14+Model!$M$15+0.000000001)),"",Field!BI44)</f>
        <v>0.5641895565634375</v>
      </c>
      <c r="BJ63" s="7">
        <f ca="1">IF(OR($M$18=0,AND(Model!$M$16=1,Field!BJ$4&gt;=Model!$M$13-0.000000001,Field!BJ$4&lt;=Model!$M$13+Model!$M$15+0.000000001,Field!$A44&gt;=Model!$M$14-0.000000001,Field!$A44&lt;=Model!$M$14+Model!$M$15+0.000000001)),"",Field!BJ44)</f>
        <v>0.5641895565634375</v>
      </c>
      <c r="BK63" s="1"/>
    </row>
    <row r="64" spans="1:63" ht="12" customHeight="1">
      <c r="A64" s="11">
        <f>Field!A45</f>
        <v>0</v>
      </c>
      <c r="B64" s="8">
        <f>IF(OR($M$18=0,AND(Model!$M$16=1,Field!B$4&gt;=Model!$M$13-0.000000001,Field!B$4&lt;=Model!$M$13+Model!$M$15+0.000000001,Field!$A45&gt;=Model!$M$14-0.000000001,Field!$A45&lt;=Model!$M$14+Model!$M$15+0.000000001)),"",Field!B45)</f>
        <v>1</v>
      </c>
      <c r="C64" s="9">
        <f ca="1">IF(OR($M$18=0,AND(Model!$M$16=1,Field!C$4&gt;=Model!$M$13-0.000000001,Field!C$4&lt;=Model!$M$13+Model!$M$15+0.000000001,Field!$A45&gt;=Model!$M$14-0.000000001,Field!$A45&lt;=Model!$M$14+Model!$M$15+0.000000001)),"",Field!C45)</f>
        <v>0.99991082173863644</v>
      </c>
      <c r="D64" s="9">
        <f ca="1">IF(OR($M$18=0,AND(Model!$M$16=1,Field!D$4&gt;=Model!$M$13-0.000000001,Field!D$4&lt;=Model!$M$13+Model!$M$15+0.000000001,Field!$A45&gt;=Model!$M$14-0.000000001,Field!$A45&lt;=Model!$M$14+Model!$M$15+0.000000001)),"",Field!D45)</f>
        <v>0.99978093089400799</v>
      </c>
      <c r="E64" s="9">
        <f ca="1">IF(OR($M$18=0,AND(Model!$M$16=1,Field!E$4&gt;=Model!$M$13-0.000000001,Field!E$4&lt;=Model!$M$13+Model!$M$15+0.000000001,Field!$A45&gt;=Model!$M$14-0.000000001,Field!$A45&lt;=Model!$M$14+Model!$M$15+0.000000001)),"",Field!E45)</f>
        <v>0.99959573247453659</v>
      </c>
      <c r="F64" s="9">
        <f ca="1">IF(OR($M$18=0,AND(Model!$M$16=1,Field!F$4&gt;=Model!$M$13-0.000000001,Field!F$4&lt;=Model!$M$13+Model!$M$15+0.000000001,Field!$A45&gt;=Model!$M$14-0.000000001,Field!$A45&lt;=Model!$M$14+Model!$M$15+0.000000001)),"",Field!F45)</f>
        <v>0.99933606944268571</v>
      </c>
      <c r="G64" s="9">
        <f ca="1">IF(OR($M$18=0,AND(Model!$M$16=1,Field!G$4&gt;=Model!$M$13-0.000000001,Field!G$4&lt;=Model!$M$13+Model!$M$15+0.000000001,Field!$A45&gt;=Model!$M$14-0.000000001,Field!$A45&lt;=Model!$M$14+Model!$M$15+0.000000001)),"",Field!G45)</f>
        <v>0.99897714366339108</v>
      </c>
      <c r="H64" s="9">
        <f ca="1">IF(OR($M$18=0,AND(Model!$M$16=1,Field!H$4&gt;=Model!$M$13-0.000000001,Field!H$4&lt;=Model!$M$13+Model!$M$15+0.000000001,Field!$A45&gt;=Model!$M$14-0.000000001,Field!$A45&lt;=Model!$M$14+Model!$M$15+0.000000001)),"",Field!H45)</f>
        <v>0.99848736291450169</v>
      </c>
      <c r="I64" s="9">
        <f ca="1">IF(OR($M$18=0,AND(Model!$M$16=1,Field!I$4&gt;=Model!$M$13-0.000000001,Field!I$4&lt;=Model!$M$13+Model!$M$15+0.000000001,Field!$A45&gt;=Model!$M$14-0.000000001,Field!$A45&lt;=Model!$M$14+Model!$M$15+0.000000001)),"",Field!I45)</f>
        <v>0.99782720850251727</v>
      </c>
      <c r="J64" s="9">
        <f ca="1">IF(OR($M$18=0,AND(Model!$M$16=1,Field!J$4&gt;=Model!$M$13-0.000000001,Field!J$4&lt;=Model!$M$13+Model!$M$15+0.000000001,Field!$A45&gt;=Model!$M$14-0.000000001,Field!$A45&lt;=Model!$M$14+Model!$M$15+0.000000001)),"",Field!J45)</f>
        <v>0.99694827080813386</v>
      </c>
      <c r="K64" s="9">
        <f ca="1">IF(OR($M$18=0,AND(Model!$M$16=1,Field!K$4&gt;=Model!$M$13-0.000000001,Field!K$4&lt;=Model!$M$13+Model!$M$15+0.000000001,Field!$A45&gt;=Model!$M$14-0.000000001,Field!$A45&lt;=Model!$M$14+Model!$M$15+0.000000001)),"",Field!K45)</f>
        <v>0.99579265602647626</v>
      </c>
      <c r="L64" s="9">
        <f ca="1">IF(OR($M$18=0,AND(Model!$M$16=1,Field!L$4&gt;=Model!$M$13-0.000000001,Field!L$4&lt;=Model!$M$13+Model!$M$15+0.000000001,Field!$A45&gt;=Model!$M$14-0.000000001,Field!$A45&lt;=Model!$M$14+Model!$M$15+0.000000001)),"",Field!L45)</f>
        <v>0.99429301322319108</v>
      </c>
      <c r="M64" s="9">
        <f ca="1">IF(OR($M$18=0,AND(Model!$M$16=1,Field!M$4&gt;=Model!$M$13-0.000000001,Field!M$4&lt;=Model!$M$13+Model!$M$15+0.000000001,Field!$A45&gt;=Model!$M$14-0.000000001,Field!$A45&lt;=Model!$M$14+Model!$M$15+0.000000001)),"",Field!M45)</f>
        <v>0.99237344629149071</v>
      </c>
      <c r="N64" s="9">
        <f ca="1">IF(OR($M$18=0,AND(Model!$M$16=1,Field!N$4&gt;=Model!$M$13-0.000000001,Field!N$4&lt;=Model!$M$13+Model!$M$15+0.000000001,Field!$A45&gt;=Model!$M$14-0.000000001,Field!$A45&lt;=Model!$M$14+Model!$M$15+0.000000001)),"",Field!N45)</f>
        <v>0.98995153591322727</v>
      </c>
      <c r="O64" s="9">
        <f ca="1">IF(OR($M$18=0,AND(Model!$M$16=1,Field!O$4&gt;=Model!$M$13-0.000000001,Field!O$4&lt;=Model!$M$13+Model!$M$15+0.000000001,Field!$A45&gt;=Model!$M$14-0.000000001,Field!$A45&lt;=Model!$M$14+Model!$M$15+0.000000001)),"",Field!O45)</f>
        <v>0.98694158141297594</v>
      </c>
      <c r="P64" s="9">
        <f ca="1">IF(OR($M$18=0,AND(Model!$M$16=1,Field!P$4&gt;=Model!$M$13-0.000000001,Field!P$4&lt;=Model!$M$13+Model!$M$15+0.000000001,Field!$A45&gt;=Model!$M$14-0.000000001,Field!$A45&lt;=Model!$M$14+Model!$M$15+0.000000001)),"",Field!P45)</f>
        <v>0.9832589777834212</v>
      </c>
      <c r="Q64" s="9">
        <f ca="1">IF(OR($M$18=0,AND(Model!$M$16=1,Field!Q$4&gt;=Model!$M$13-0.000000001,Field!Q$4&lt;=Model!$M$13+Model!$M$15+0.000000001,Field!$A45&gt;=Model!$M$14-0.000000001,Field!$A45&lt;=Model!$M$14+Model!$M$15+0.000000001)),"",Field!Q45)</f>
        <v>0.97882539705553628</v>
      </c>
      <c r="R64" s="9">
        <f ca="1">IF(OR($M$18=0,AND(Model!$M$16=1,Field!R$4&gt;=Model!$M$13-0.000000001,Field!R$4&lt;=Model!$M$13+Model!$M$15+0.000000001,Field!$A45&gt;=Model!$M$14-0.000000001,Field!$A45&lt;=Model!$M$14+Model!$M$15+0.000000001)),"",Field!R45)</f>
        <v>0.97357421040375813</v>
      </c>
      <c r="S64" s="9">
        <f ca="1">IF(OR($M$18=0,AND(Model!$M$16=1,Field!S$4&gt;=Model!$M$13-0.000000001,Field!S$4&lt;=Model!$M$13+Model!$M$15+0.000000001,Field!$A45&gt;=Model!$M$14-0.000000001,Field!$A45&lt;=Model!$M$14+Model!$M$15+0.000000001)),"",Field!S45)</f>
        <v>0.96745545346880613</v>
      </c>
      <c r="T64" s="9">
        <f ca="1">IF(OR($M$18=0,AND(Model!$M$16=1,Field!T$4&gt;=Model!$M$13-0.000000001,Field!T$4&lt;=Model!$M$13+Model!$M$15+0.000000001,Field!$A45&gt;=Model!$M$14-0.000000001,Field!$A45&lt;=Model!$M$14+Model!$M$15+0.000000001)),"",Field!T45)</f>
        <v>0.96043966835108341</v>
      </c>
      <c r="U64" s="9">
        <f ca="1">IF(OR($M$18=0,AND(Model!$M$16=1,Field!U$4&gt;=Model!$M$13-0.000000001,Field!U$4&lt;=Model!$M$13+Model!$M$15+0.000000001,Field!$A45&gt;=Model!$M$14-0.000000001,Field!$A45&lt;=Model!$M$14+Model!$M$15+0.000000001)),"",Field!U45)</f>
        <v>0.95252015451701333</v>
      </c>
      <c r="V64" s="9">
        <f ca="1">IF(OR($M$18=0,AND(Model!$M$16=1,Field!V$4&gt;=Model!$M$13-0.000000001,Field!V$4&lt;=Model!$M$13+Model!$M$15+0.000000001,Field!$A45&gt;=Model!$M$14-0.000000001,Field!$A45&lt;=Model!$M$14+Model!$M$15+0.000000001)),"",Field!V45)</f>
        <v>0.94371345833589126</v>
      </c>
      <c r="W64" s="9">
        <f ca="1">IF(OR($M$18=0,AND(Model!$M$16=1,Field!W$4&gt;=Model!$M$13-0.000000001,Field!W$4&lt;=Model!$M$13+Model!$M$15+0.000000001,Field!$A45&gt;=Model!$M$14-0.000000001,Field!$A45&lt;=Model!$M$14+Model!$M$15+0.000000001)),"",Field!W45)</f>
        <v>0.93405822564646379</v>
      </c>
      <c r="X64" s="9">
        <f ca="1">IF(OR($M$18=0,AND(Model!$M$16=1,Field!X$4&gt;=Model!$M$13-0.000000001,Field!X$4&lt;=Model!$M$13+Model!$M$15+0.000000001,Field!$A45&gt;=Model!$M$14-0.000000001,Field!$A45&lt;=Model!$M$14+Model!$M$15+0.000000001)),"",Field!X45)</f>
        <v>0.92361275202147874</v>
      </c>
      <c r="Y64" s="9">
        <f ca="1">IF(OR($M$18=0,AND(Model!$M$16=1,Field!Y$4&gt;=Model!$M$13-0.000000001,Field!Y$4&lt;=Model!$M$13+Model!$M$15+0.000000001,Field!$A45&gt;=Model!$M$14-0.000000001,Field!$A45&lt;=Model!$M$14+Model!$M$15+0.000000001)),"",Field!Y45)</f>
        <v>0.91245165800211558</v>
      </c>
      <c r="Z64" s="9">
        <f ca="1">IF(OR($M$18=0,AND(Model!$M$16=1,Field!Z$4&gt;=Model!$M$13-0.000000001,Field!Z$4&lt;=Model!$M$13+Model!$M$15+0.000000001,Field!$A45&gt;=Model!$M$14-0.000000001,Field!$A45&lt;=Model!$M$14+Model!$M$15+0.000000001)),"",Field!Z45)</f>
        <v>0.90066210467303298</v>
      </c>
      <c r="AA64" s="9">
        <f ca="1">IF(OR($M$18=0,AND(Model!$M$16=1,Field!AA$4&gt;=Model!$M$13-0.000000001,Field!AA$4&lt;=Model!$M$13+Model!$M$15+0.000000001,Field!$A45&gt;=Model!$M$14-0.000000001,Field!$A45&lt;=Model!$M$14+Model!$M$15+0.000000001)),"",Field!AA45)</f>
        <v>0.88833988871302583</v>
      </c>
      <c r="AB64" s="9">
        <f ca="1">IF(OR($M$18=0,AND(Model!$M$16=1,Field!AB$4&gt;=Model!$M$13-0.000000001,Field!AB$4&lt;=Model!$M$13+Model!$M$15+0.000000001,Field!$A45&gt;=Model!$M$14-0.000000001,Field!$A45&lt;=Model!$M$14+Model!$M$15+0.000000001)),"",Field!AB45)</f>
        <v>0.87558566054542697</v>
      </c>
      <c r="AC64" s="9">
        <f ca="1">IF(OR($M$18=0,AND(Model!$M$16=1,Field!AC$4&gt;=Model!$M$13-0.000000001,Field!AC$4&lt;=Model!$M$13+Model!$M$15+0.000000001,Field!$A45&gt;=Model!$M$14-0.000000001,Field!$A45&lt;=Model!$M$14+Model!$M$15+0.000000001)),"",Field!AC45)</f>
        <v>0.8625014278106794</v>
      </c>
      <c r="AD64" s="9">
        <f ca="1">IF(OR($M$18=0,AND(Model!$M$16=1,Field!AD$4&gt;=Model!$M$13-0.000000001,Field!AD$4&lt;=Model!$M$13+Model!$M$15+0.000000001,Field!$A45&gt;=Model!$M$14-0.000000001,Field!$A45&lt;=Model!$M$14+Model!$M$15+0.000000001)),"",Field!AD45)</f>
        <v>0.849187452698838</v>
      </c>
      <c r="AE64" s="9">
        <f ca="1">IF(OR($M$18=0,AND(Model!$M$16=1,Field!AE$4&gt;=Model!$M$13-0.000000001,Field!AE$4&lt;=Model!$M$13+Model!$M$15+0.000000001,Field!$A45&gt;=Model!$M$14-0.000000001,Field!$A45&lt;=Model!$M$14+Model!$M$15+0.000000001)),"",Field!AE45)</f>
        <v>0.83573962072093233</v>
      </c>
      <c r="AF64" s="9">
        <f ca="1">IF(OR($M$18=0,AND(Model!$M$16=1,Field!AF$4&gt;=Model!$M$13-0.000000001,Field!AF$4&lt;=Model!$M$13+Model!$M$15+0.000000001,Field!$A45&gt;=Model!$M$14-0.000000001,Field!$A45&lt;=Model!$M$14+Model!$M$15+0.000000001)),"",Field!AF45)</f>
        <v>0.82224733596928279</v>
      </c>
      <c r="AG64" s="9">
        <f ca="1">IF(OR($M$18=0,AND(Model!$M$16=1,Field!AG$4&gt;=Model!$M$13-0.000000001,Field!AG$4&lt;=Model!$M$13+Model!$M$15+0.000000001,Field!$A45&gt;=Model!$M$14-0.000000001,Field!$A45&lt;=Model!$M$14+Model!$M$15+0.000000001)),"",Field!AG45)</f>
        <v>0.80879197200995334</v>
      </c>
      <c r="AH64" s="9">
        <f ca="1">IF(OR($M$18=0,AND(Model!$M$16=1,Field!AH$4&gt;=Model!$M$13-0.000000001,Field!AH$4&lt;=Model!$M$13+Model!$M$15+0.000000001,Field!$A45&gt;=Model!$M$14-0.000000001,Field!$A45&lt;=Model!$M$14+Model!$M$15+0.000000001)),"",Field!AH45)</f>
        <v>0.79544587516384813</v>
      </c>
      <c r="AI64" s="9">
        <f ca="1">IF(OR($M$18=0,AND(Model!$M$16=1,Field!AI$4&gt;=Model!$M$13-0.000000001,Field!AI$4&lt;=Model!$M$13+Model!$M$15+0.000000001,Field!$A45&gt;=Model!$M$14-0.000000001,Field!$A45&lt;=Model!$M$14+Model!$M$15+0.000000001)),"",Field!AI45)</f>
        <v>0.7822718824428927</v>
      </c>
      <c r="AJ64" s="9">
        <f ca="1">IF(OR($M$18=0,AND(Model!$M$16=1,Field!AJ$4&gt;=Model!$M$13-0.000000001,Field!AJ$4&lt;=Model!$M$13+Model!$M$15+0.000000001,Field!$A45&gt;=Model!$M$14-0.000000001,Field!$A45&lt;=Model!$M$14+Model!$M$15+0.000000001)),"",Field!AJ45)</f>
        <v>0.76932328679507667</v>
      </c>
      <c r="AK64" s="9">
        <f ca="1">IF(OR($M$18=0,AND(Model!$M$16=1,Field!AK$4&gt;=Model!$M$13-0.000000001,Field!AK$4&lt;=Model!$M$13+Model!$M$15+0.000000001,Field!$A45&gt;=Model!$M$14-0.000000001,Field!$A45&lt;=Model!$M$14+Model!$M$15+0.000000001)),"",Field!AK45)</f>
        <v>0.75664416290249725</v>
      </c>
      <c r="AL64" s="9">
        <f ca="1">IF(OR($M$18=0,AND(Model!$M$16=1,Field!AL$4&gt;=Model!$M$13-0.000000001,Field!AL$4&lt;=Model!$M$13+Model!$M$15+0.000000001,Field!$A45&gt;=Model!$M$14-0.000000001,Field!$A45&lt;=Model!$M$14+Model!$M$15+0.000000001)),"",Field!AL45)</f>
        <v>0.74426995943677143</v>
      </c>
      <c r="AM64" s="9">
        <f ca="1">IF(OR($M$18=0,AND(Model!$M$16=1,Field!AM$4&gt;=Model!$M$13-0.000000001,Field!AM$4&lt;=Model!$M$13+Model!$M$15+0.000000001,Field!$A45&gt;=Model!$M$14-0.000000001,Field!$A45&lt;=Model!$M$14+Model!$M$15+0.000000001)),"",Field!AM45)</f>
        <v>0.73222826714514155</v>
      </c>
      <c r="AN64" s="9">
        <f ca="1">IF(OR($M$18=0,AND(Model!$M$16=1,Field!AN$4&gt;=Model!$M$13-0.000000001,Field!AN$4&lt;=Model!$M$13+Model!$M$15+0.000000001,Field!$A45&gt;=Model!$M$14-0.000000001,Field!$A45&lt;=Model!$M$14+Model!$M$15+0.000000001)),"",Field!AN45)</f>
        <v>0.72053968336015251</v>
      </c>
      <c r="AO64" s="9">
        <f ca="1">IF(OR($M$18=0,AND(Model!$M$16=1,Field!AO$4&gt;=Model!$M$13-0.000000001,Field!AO$4&lt;=Model!$M$13+Model!$M$15+0.000000001,Field!$A45&gt;=Model!$M$14-0.000000001,Field!$A45&lt;=Model!$M$14+Model!$M$15+0.000000001)),"",Field!AO45)</f>
        <v>0.70921870900849637</v>
      </c>
      <c r="AP64" s="9">
        <f ca="1">IF(OR($M$18=0,AND(Model!$M$16=1,Field!AP$4&gt;=Model!$M$13-0.000000001,Field!AP$4&lt;=Model!$M$13+Model!$M$15+0.000000001,Field!$A45&gt;=Model!$M$14-0.000000001,Field!$A45&lt;=Model!$M$14+Model!$M$15+0.000000001)),"",Field!AP45)</f>
        <v>0.69827463095553011</v>
      </c>
      <c r="AQ64" s="9">
        <f ca="1">IF(OR($M$18=0,AND(Model!$M$16=1,Field!AQ$4&gt;=Model!$M$13-0.000000001,Field!AQ$4&lt;=Model!$M$13+Model!$M$15+0.000000001,Field!$A45&gt;=Model!$M$14-0.000000001,Field!$A45&lt;=Model!$M$14+Model!$M$15+0.000000001)),"",Field!AQ45)</f>
        <v>0.68771235850424706</v>
      </c>
      <c r="AR64" s="9">
        <f ca="1">IF(OR($M$18=0,AND(Model!$M$16=1,Field!AR$4&gt;=Model!$M$13-0.000000001,Field!AR$4&lt;=Model!$M$13+Model!$M$15+0.000000001,Field!$A45&gt;=Model!$M$14-0.000000001,Field!$A45&lt;=Model!$M$14+Model!$M$15+0.000000001)),"",Field!AR45)</f>
        <v>0.67753319699538228</v>
      </c>
      <c r="AS64" s="9">
        <f ca="1">IF(OR($M$18=0,AND(Model!$M$16=1,Field!AS$4&gt;=Model!$M$13-0.000000001,Field!AS$4&lt;=Model!$M$13+Model!$M$15+0.000000001,Field!$A45&gt;=Model!$M$14-0.000000001,Field!$A45&lt;=Model!$M$14+Model!$M$15+0.000000001)),"",Field!AS45)</f>
        <v>0.66773555349330904</v>
      </c>
      <c r="AT64" s="9">
        <f ca="1">IF(OR($M$18=0,AND(Model!$M$16=1,Field!AT$4&gt;=Model!$M$13-0.000000001,Field!AT$4&lt;=Model!$M$13+Model!$M$15+0.000000001,Field!$A45&gt;=Model!$M$14-0.000000001,Field!$A45&lt;=Model!$M$14+Model!$M$15+0.000000001)),"",Field!AT45)</f>
        <v>0.65831557990648393</v>
      </c>
      <c r="AU64" s="9">
        <f ca="1">IF(OR($M$18=0,AND(Model!$M$16=1,Field!AU$4&gt;=Model!$M$13-0.000000001,Field!AU$4&lt;=Model!$M$13+Model!$M$15+0.000000001,Field!$A45&gt;=Model!$M$14-0.000000001,Field!$A45&lt;=Model!$M$14+Model!$M$15+0.000000001)),"",Field!AU45)</f>
        <v>0.64926776850589363</v>
      </c>
      <c r="AV64" s="9">
        <f ca="1">IF(OR($M$18=0,AND(Model!$M$16=1,Field!AV$4&gt;=Model!$M$13-0.000000001,Field!AV$4&lt;=Model!$M$13+Model!$M$15+0.000000001,Field!$A45&gt;=Model!$M$14-0.000000001,Field!$A45&lt;=Model!$M$14+Model!$M$15+0.000000001)),"",Field!AV45)</f>
        <v>0.64058552505742572</v>
      </c>
      <c r="AW64" s="9">
        <f ca="1">IF(OR($M$18=0,AND(Model!$M$16=1,Field!AW$4&gt;=Model!$M$13-0.000000001,Field!AW$4&lt;=Model!$M$13+Model!$M$15+0.000000001,Field!$A45&gt;=Model!$M$14-0.000000001,Field!$A45&lt;=Model!$M$14+Model!$M$15+0.000000001)),"",Field!AW45)</f>
        <v>0.6322617576065378</v>
      </c>
      <c r="AX64" s="9">
        <f ca="1">IF(OR($M$18=0,AND(Model!$M$16=1,Field!AX$4&gt;=Model!$M$13-0.000000001,Field!AX$4&lt;=Model!$M$13+Model!$M$15+0.000000001,Field!$A45&gt;=Model!$M$14-0.000000001,Field!$A45&lt;=Model!$M$14+Model!$M$15+0.000000001)),"",Field!AX45)</f>
        <v>0.62428953706409385</v>
      </c>
      <c r="AY64" s="9">
        <f ca="1">IF(OR($M$18=0,AND(Model!$M$16=1,Field!AY$4&gt;=Model!$M$13-0.000000001,Field!AY$4&lt;=Model!$M$13+Model!$M$15+0.000000001,Field!$A45&gt;=Model!$M$14-0.000000001,Field!$A45&lt;=Model!$M$14+Model!$M$15+0.000000001)),"",Field!AY45)</f>
        <v>0.61666291309248755</v>
      </c>
      <c r="AZ64" s="9">
        <f ca="1">IF(OR($M$18=0,AND(Model!$M$16=1,Field!AZ$4&gt;=Model!$M$13-0.000000001,Field!AZ$4&lt;=Model!$M$13+Model!$M$15+0.000000001,Field!$A45&gt;=Model!$M$14-0.000000001,Field!$A45&lt;=Model!$M$14+Model!$M$15+0.000000001)),"",Field!AZ45)</f>
        <v>0.60937801130583125</v>
      </c>
      <c r="BA64" s="9">
        <f ca="1">IF(OR($M$18=0,AND(Model!$M$16=1,Field!BA$4&gt;=Model!$M$13-0.000000001,Field!BA$4&lt;=Model!$M$13+Model!$M$15+0.000000001,Field!$A45&gt;=Model!$M$14-0.000000001,Field!$A45&lt;=Model!$M$14+Model!$M$15+0.000000001)),"",Field!BA45)</f>
        <v>0.60243460454829556</v>
      </c>
      <c r="BB64" s="9">
        <f ca="1">IF(OR($M$18=0,AND(Model!$M$16=1,Field!BB$4&gt;=Model!$M$13-0.000000001,Field!BB$4&lt;=Model!$M$13+Model!$M$15+0.000000001,Field!$A45&gt;=Model!$M$14-0.000000001,Field!$A45&lt;=Model!$M$14+Model!$M$15+0.000000001)),"",Field!BB45)</f>
        <v>0.59583845605917496</v>
      </c>
      <c r="BC64" s="9">
        <f ca="1">IF(OR($M$18=0,AND(Model!$M$16=1,Field!BC$4&gt;=Model!$M$13-0.000000001,Field!BC$4&lt;=Model!$M$13+Model!$M$15+0.000000001,Field!$A45&gt;=Model!$M$14-0.000000001,Field!$A45&lt;=Model!$M$14+Model!$M$15+0.000000001)),"",Field!BC45)</f>
        <v>0.58960489759592638</v>
      </c>
      <c r="BD64" s="9">
        <f ca="1">IF(OR($M$18=0,AND(Model!$M$16=1,Field!BD$4&gt;=Model!$M$13-0.000000001,Field!BD$4&lt;=Model!$M$13+Model!$M$15+0.000000001,Field!$A45&gt;=Model!$M$14-0.000000001,Field!$A45&lt;=Model!$M$14+Model!$M$15+0.000000001)),"",Field!BD45)</f>
        <v>0.58376436535661647</v>
      </c>
      <c r="BE64" s="9">
        <f ca="1">IF(OR($M$18=0,AND(Model!$M$16=1,Field!BE$4&gt;=Model!$M$13-0.000000001,Field!BE$4&lt;=Model!$M$13+Model!$M$15+0.000000001,Field!$A45&gt;=Model!$M$14-0.000000001,Field!$A45&lt;=Model!$M$14+Model!$M$15+0.000000001)),"",Field!BE45)</f>
        <v>0.57837102451230371</v>
      </c>
      <c r="BF64" s="9">
        <f ca="1">IF(OR($M$18=0,AND(Model!$M$16=1,Field!BF$4&gt;=Model!$M$13-0.000000001,Field!BF$4&lt;=Model!$M$13+Model!$M$15+0.000000001,Field!$A45&gt;=Model!$M$14-0.000000001,Field!$A45&lt;=Model!$M$14+Model!$M$15+0.000000001)),"",Field!BF45)</f>
        <v>0.57351625342651713</v>
      </c>
      <c r="BG64" s="9">
        <f ca="1">IF(OR($M$18=0,AND(Model!$M$16=1,Field!BG$4&gt;=Model!$M$13-0.000000001,Field!BG$4&lt;=Model!$M$13+Model!$M$15+0.000000001,Field!$A45&gt;=Model!$M$14-0.000000001,Field!$A45&lt;=Model!$M$14+Model!$M$15+0.000000001)),"",Field!BG45)</f>
        <v>0.56934976291763306</v>
      </c>
      <c r="BH64" s="9">
        <f ca="1">IF(OR($M$18=0,AND(Model!$M$16=1,Field!BH$4&gt;=Model!$M$13-0.000000001,Field!BH$4&lt;=Model!$M$13+Model!$M$15+0.000000001,Field!$A45&gt;=Model!$M$14-0.000000001,Field!$A45&lt;=Model!$M$14+Model!$M$15+0.000000001)),"",Field!BH45)</f>
        <v>0.56611270043841511</v>
      </c>
      <c r="BI64" s="9">
        <f ca="1">IF(OR($M$18=0,AND(Model!$M$16=1,Field!BI$4&gt;=Model!$M$13-0.000000001,Field!BI$4&lt;=Model!$M$13+Model!$M$15+0.000000001,Field!$A45&gt;=Model!$M$14-0.000000001,Field!$A45&lt;=Model!$M$14+Model!$M$15+0.000000001)),"",Field!BI45)</f>
        <v>0.5641895565634375</v>
      </c>
      <c r="BJ64" s="10">
        <f ca="1">IF(OR($M$18=0,AND(Model!$M$16=1,Field!BJ$4&gt;=Model!$M$13-0.000000001,Field!BJ$4&lt;=Model!$M$13+Model!$M$15+0.000000001,Field!$A45&gt;=Model!$M$14-0.000000001,Field!$A45&lt;=Model!$M$14+Model!$M$15+0.000000001)),"",Field!BJ45)</f>
        <v>0.5641895565634375</v>
      </c>
      <c r="BK64" s="1"/>
    </row>
    <row r="65" spans="1:63" ht="1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</row>
    <row r="66" spans="1:63" ht="15" customHeight="1">
      <c r="A66" s="1"/>
      <c r="B66" s="16" t="s">
        <v>43</v>
      </c>
      <c r="C66" s="16" t="s">
        <v>43</v>
      </c>
      <c r="D66" s="16" t="s">
        <v>43</v>
      </c>
      <c r="E66" s="16" t="s">
        <v>43</v>
      </c>
      <c r="F66" s="16" t="s">
        <v>43</v>
      </c>
      <c r="G66" s="16" t="s">
        <v>43</v>
      </c>
      <c r="H66" s="16" t="s">
        <v>43</v>
      </c>
      <c r="I66" s="16" t="s">
        <v>43</v>
      </c>
      <c r="J66" s="16" t="s">
        <v>43</v>
      </c>
      <c r="K66" s="16" t="s">
        <v>43</v>
      </c>
      <c r="L66" s="16" t="s">
        <v>43</v>
      </c>
      <c r="M66" s="16" t="s">
        <v>43</v>
      </c>
      <c r="N66" s="16" t="s">
        <v>43</v>
      </c>
      <c r="O66" s="16" t="s">
        <v>43</v>
      </c>
      <c r="P66" s="16" t="s">
        <v>43</v>
      </c>
      <c r="Q66" s="16" t="s">
        <v>43</v>
      </c>
      <c r="R66" s="16" t="s">
        <v>43</v>
      </c>
      <c r="S66" s="16" t="s">
        <v>43</v>
      </c>
      <c r="T66" s="16" t="s">
        <v>43</v>
      </c>
      <c r="U66" s="16" t="s">
        <v>43</v>
      </c>
      <c r="V66" s="16" t="s">
        <v>43</v>
      </c>
      <c r="W66" s="16" t="s">
        <v>43</v>
      </c>
      <c r="X66" s="16" t="s">
        <v>43</v>
      </c>
      <c r="Y66" s="16" t="s">
        <v>43</v>
      </c>
      <c r="Z66" s="16" t="s">
        <v>43</v>
      </c>
      <c r="AA66" s="16" t="s">
        <v>43</v>
      </c>
      <c r="AB66" s="16" t="s">
        <v>43</v>
      </c>
      <c r="AC66" s="16" t="s">
        <v>43</v>
      </c>
      <c r="AD66" s="16" t="s">
        <v>43</v>
      </c>
      <c r="AE66" s="16" t="s">
        <v>43</v>
      </c>
      <c r="AF66" s="16" t="s">
        <v>43</v>
      </c>
      <c r="AG66" s="16" t="s">
        <v>43</v>
      </c>
      <c r="AH66" s="16" t="s">
        <v>43</v>
      </c>
      <c r="AI66" s="16" t="s">
        <v>43</v>
      </c>
      <c r="AJ66" s="16" t="s">
        <v>43</v>
      </c>
      <c r="AK66" s="16" t="s">
        <v>43</v>
      </c>
      <c r="AL66" s="16" t="s">
        <v>43</v>
      </c>
      <c r="AM66" s="16" t="s">
        <v>43</v>
      </c>
      <c r="AN66" s="16" t="s">
        <v>43</v>
      </c>
      <c r="AO66" s="16" t="s">
        <v>43</v>
      </c>
      <c r="AP66" s="16" t="s">
        <v>43</v>
      </c>
      <c r="AQ66" s="16" t="s">
        <v>43</v>
      </c>
      <c r="AR66" s="16" t="s">
        <v>43</v>
      </c>
      <c r="AS66" s="16" t="s">
        <v>43</v>
      </c>
      <c r="AT66" s="16" t="s">
        <v>43</v>
      </c>
      <c r="AU66" s="16" t="s">
        <v>43</v>
      </c>
      <c r="AV66" s="16" t="s">
        <v>43</v>
      </c>
      <c r="AW66" s="16" t="s">
        <v>43</v>
      </c>
      <c r="AX66" s="16" t="s">
        <v>43</v>
      </c>
      <c r="AY66" s="16" t="s">
        <v>43</v>
      </c>
      <c r="AZ66" s="16" t="s">
        <v>43</v>
      </c>
      <c r="BA66" s="16" t="s">
        <v>43</v>
      </c>
      <c r="BB66" s="16" t="s">
        <v>43</v>
      </c>
      <c r="BC66" s="16" t="s">
        <v>43</v>
      </c>
      <c r="BD66" s="16" t="s">
        <v>43</v>
      </c>
      <c r="BE66" s="16" t="s">
        <v>43</v>
      </c>
      <c r="BF66" s="16" t="s">
        <v>43</v>
      </c>
      <c r="BG66" s="16" t="s">
        <v>43</v>
      </c>
      <c r="BH66" s="16" t="s">
        <v>43</v>
      </c>
      <c r="BI66" s="16" t="s">
        <v>43</v>
      </c>
      <c r="BJ66" s="16" t="s">
        <v>43</v>
      </c>
      <c r="BK66" s="1"/>
    </row>
    <row r="67" spans="1:63" ht="1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</row>
    <row r="68" spans="1:63" ht="15" customHeight="1">
      <c r="A68" s="1"/>
      <c r="B68" s="17" t="s">
        <v>44</v>
      </c>
      <c r="C68" s="17" t="s">
        <v>44</v>
      </c>
      <c r="D68" s="17" t="s">
        <v>44</v>
      </c>
      <c r="E68" s="17" t="s">
        <v>44</v>
      </c>
      <c r="F68" s="17" t="s">
        <v>44</v>
      </c>
      <c r="G68" s="17" t="s">
        <v>44</v>
      </c>
      <c r="H68" s="17" t="s">
        <v>44</v>
      </c>
      <c r="I68" s="17" t="s">
        <v>44</v>
      </c>
      <c r="J68" s="17" t="s">
        <v>44</v>
      </c>
      <c r="K68" s="17" t="s">
        <v>44</v>
      </c>
      <c r="L68" s="17" t="s">
        <v>44</v>
      </c>
      <c r="M68" s="17" t="s">
        <v>44</v>
      </c>
      <c r="N68" s="17" t="s">
        <v>44</v>
      </c>
      <c r="O68" s="17" t="s">
        <v>44</v>
      </c>
      <c r="P68" s="17" t="s">
        <v>44</v>
      </c>
      <c r="Q68" s="17" t="s">
        <v>44</v>
      </c>
      <c r="R68" s="17" t="s">
        <v>44</v>
      </c>
      <c r="S68" s="17" t="s">
        <v>44</v>
      </c>
      <c r="T68" s="17" t="s">
        <v>44</v>
      </c>
      <c r="U68" s="17" t="s">
        <v>44</v>
      </c>
      <c r="V68" s="17" t="s">
        <v>44</v>
      </c>
      <c r="W68" s="17" t="s">
        <v>44</v>
      </c>
      <c r="X68" s="17" t="s">
        <v>44</v>
      </c>
      <c r="Y68" s="17" t="s">
        <v>44</v>
      </c>
      <c r="Z68" s="17" t="s">
        <v>44</v>
      </c>
      <c r="AA68" s="17" t="s">
        <v>44</v>
      </c>
      <c r="AB68" s="17" t="s">
        <v>44</v>
      </c>
      <c r="AC68" s="17" t="s">
        <v>44</v>
      </c>
      <c r="AD68" s="17" t="s">
        <v>44</v>
      </c>
      <c r="AE68" s="17" t="s">
        <v>44</v>
      </c>
      <c r="AF68" s="17" t="s">
        <v>44</v>
      </c>
      <c r="AG68" s="17" t="s">
        <v>44</v>
      </c>
      <c r="AH68" s="17" t="s">
        <v>44</v>
      </c>
      <c r="AI68" s="17" t="s">
        <v>44</v>
      </c>
      <c r="AJ68" s="17" t="s">
        <v>44</v>
      </c>
      <c r="AK68" s="17" t="s">
        <v>44</v>
      </c>
      <c r="AL68" s="17" t="s">
        <v>44</v>
      </c>
      <c r="AM68" s="17" t="s">
        <v>44</v>
      </c>
      <c r="AN68" s="17" t="s">
        <v>44</v>
      </c>
      <c r="AO68" s="17" t="s">
        <v>44</v>
      </c>
      <c r="AP68" s="17" t="s">
        <v>44</v>
      </c>
      <c r="AQ68" s="17" t="s">
        <v>44</v>
      </c>
      <c r="AR68" s="17" t="s">
        <v>44</v>
      </c>
      <c r="AS68" s="17" t="s">
        <v>44</v>
      </c>
      <c r="AT68" s="17" t="s">
        <v>44</v>
      </c>
      <c r="AU68" s="17" t="s">
        <v>44</v>
      </c>
      <c r="AV68" s="17" t="s">
        <v>44</v>
      </c>
      <c r="AW68" s="17" t="s">
        <v>44</v>
      </c>
      <c r="AX68" s="17" t="s">
        <v>44</v>
      </c>
      <c r="AY68" s="17" t="s">
        <v>44</v>
      </c>
      <c r="AZ68" s="17" t="s">
        <v>44</v>
      </c>
      <c r="BA68" s="17" t="s">
        <v>44</v>
      </c>
      <c r="BB68" s="17" t="s">
        <v>44</v>
      </c>
      <c r="BC68" s="17" t="s">
        <v>44</v>
      </c>
      <c r="BD68" s="17" t="s">
        <v>44</v>
      </c>
      <c r="BE68" s="17" t="s">
        <v>44</v>
      </c>
      <c r="BF68" s="17" t="s">
        <v>44</v>
      </c>
      <c r="BG68" s="17" t="s">
        <v>44</v>
      </c>
      <c r="BH68" s="17" t="s">
        <v>44</v>
      </c>
      <c r="BI68" s="17" t="s">
        <v>44</v>
      </c>
      <c r="BJ68" s="17" t="s">
        <v>44</v>
      </c>
      <c r="BK68" s="17" t="s">
        <v>44</v>
      </c>
    </row>
    <row r="69" spans="1:63" ht="15" customHeight="1">
      <c r="A69" s="1"/>
      <c r="B69" s="17" t="s">
        <v>44</v>
      </c>
      <c r="C69" s="17" t="s">
        <v>44</v>
      </c>
      <c r="D69" s="17" t="s">
        <v>44</v>
      </c>
      <c r="E69" s="17" t="s">
        <v>44</v>
      </c>
      <c r="F69" s="17" t="s">
        <v>44</v>
      </c>
      <c r="G69" s="17" t="s">
        <v>44</v>
      </c>
      <c r="H69" s="17" t="s">
        <v>44</v>
      </c>
      <c r="I69" s="17" t="s">
        <v>44</v>
      </c>
      <c r="J69" s="17" t="s">
        <v>44</v>
      </c>
      <c r="K69" s="17" t="s">
        <v>44</v>
      </c>
      <c r="L69" s="17" t="s">
        <v>44</v>
      </c>
      <c r="M69" s="17" t="s">
        <v>44</v>
      </c>
      <c r="N69" s="17" t="s">
        <v>44</v>
      </c>
      <c r="O69" s="17" t="s">
        <v>44</v>
      </c>
      <c r="P69" s="17" t="s">
        <v>44</v>
      </c>
      <c r="Q69" s="17" t="s">
        <v>44</v>
      </c>
      <c r="R69" s="17" t="s">
        <v>44</v>
      </c>
      <c r="S69" s="17" t="s">
        <v>44</v>
      </c>
      <c r="T69" s="17" t="s">
        <v>44</v>
      </c>
      <c r="U69" s="17" t="s">
        <v>44</v>
      </c>
      <c r="V69" s="17" t="s">
        <v>44</v>
      </c>
      <c r="W69" s="17" t="s">
        <v>44</v>
      </c>
      <c r="X69" s="17" t="s">
        <v>44</v>
      </c>
      <c r="Y69" s="17" t="s">
        <v>44</v>
      </c>
      <c r="Z69" s="17" t="s">
        <v>44</v>
      </c>
      <c r="AA69" s="17" t="s">
        <v>44</v>
      </c>
      <c r="AB69" s="17" t="s">
        <v>44</v>
      </c>
      <c r="AC69" s="17" t="s">
        <v>44</v>
      </c>
      <c r="AD69" s="17" t="s">
        <v>44</v>
      </c>
      <c r="AE69" s="17" t="s">
        <v>44</v>
      </c>
      <c r="AF69" s="17" t="s">
        <v>44</v>
      </c>
      <c r="AG69" s="17" t="s">
        <v>44</v>
      </c>
      <c r="AH69" s="17" t="s">
        <v>44</v>
      </c>
      <c r="AI69" s="17" t="s">
        <v>44</v>
      </c>
      <c r="AJ69" s="17" t="s">
        <v>44</v>
      </c>
      <c r="AK69" s="17" t="s">
        <v>44</v>
      </c>
      <c r="AL69" s="17" t="s">
        <v>44</v>
      </c>
      <c r="AM69" s="17" t="s">
        <v>44</v>
      </c>
      <c r="AN69" s="17" t="s">
        <v>44</v>
      </c>
      <c r="AO69" s="17" t="s">
        <v>44</v>
      </c>
      <c r="AP69" s="17" t="s">
        <v>44</v>
      </c>
      <c r="AQ69" s="17" t="s">
        <v>44</v>
      </c>
      <c r="AR69" s="17" t="s">
        <v>44</v>
      </c>
      <c r="AS69" s="17" t="s">
        <v>44</v>
      </c>
      <c r="AT69" s="17" t="s">
        <v>44</v>
      </c>
      <c r="AU69" s="17" t="s">
        <v>44</v>
      </c>
      <c r="AV69" s="17" t="s">
        <v>44</v>
      </c>
      <c r="AW69" s="17" t="s">
        <v>44</v>
      </c>
      <c r="AX69" s="17" t="s">
        <v>44</v>
      </c>
      <c r="AY69" s="17" t="s">
        <v>44</v>
      </c>
      <c r="AZ69" s="17" t="s">
        <v>44</v>
      </c>
      <c r="BA69" s="17" t="s">
        <v>44</v>
      </c>
      <c r="BB69" s="17" t="s">
        <v>44</v>
      </c>
      <c r="BC69" s="17" t="s">
        <v>44</v>
      </c>
      <c r="BD69" s="17" t="s">
        <v>44</v>
      </c>
      <c r="BE69" s="17" t="s">
        <v>44</v>
      </c>
      <c r="BF69" s="17" t="s">
        <v>44</v>
      </c>
      <c r="BG69" s="17" t="s">
        <v>44</v>
      </c>
      <c r="BH69" s="17" t="s">
        <v>44</v>
      </c>
      <c r="BI69" s="17" t="s">
        <v>44</v>
      </c>
      <c r="BJ69" s="17" t="s">
        <v>44</v>
      </c>
      <c r="BK69" s="17" t="s">
        <v>44</v>
      </c>
    </row>
    <row r="70" spans="1:63" ht="15" customHeight="1">
      <c r="A70" s="1"/>
      <c r="B70" s="17" t="s">
        <v>45</v>
      </c>
      <c r="C70" s="17" t="s">
        <v>45</v>
      </c>
      <c r="D70" s="17" t="s">
        <v>45</v>
      </c>
      <c r="E70" s="17" t="s">
        <v>45</v>
      </c>
      <c r="F70" s="17" t="s">
        <v>45</v>
      </c>
      <c r="G70" s="17" t="s">
        <v>45</v>
      </c>
      <c r="H70" s="17" t="s">
        <v>45</v>
      </c>
      <c r="I70" s="17" t="s">
        <v>45</v>
      </c>
      <c r="J70" s="17" t="s">
        <v>45</v>
      </c>
      <c r="K70" s="17" t="s">
        <v>45</v>
      </c>
      <c r="L70" s="17" t="s">
        <v>45</v>
      </c>
      <c r="M70" s="17" t="s">
        <v>45</v>
      </c>
      <c r="N70" s="17" t="s">
        <v>45</v>
      </c>
      <c r="O70" s="17" t="s">
        <v>45</v>
      </c>
      <c r="P70" s="17" t="s">
        <v>45</v>
      </c>
      <c r="Q70" s="17" t="s">
        <v>45</v>
      </c>
      <c r="R70" s="17" t="s">
        <v>45</v>
      </c>
      <c r="S70" s="17" t="s">
        <v>45</v>
      </c>
      <c r="T70" s="17" t="s">
        <v>45</v>
      </c>
      <c r="U70" s="17" t="s">
        <v>45</v>
      </c>
      <c r="V70" s="17" t="s">
        <v>45</v>
      </c>
      <c r="W70" s="17" t="s">
        <v>45</v>
      </c>
      <c r="X70" s="17" t="s">
        <v>45</v>
      </c>
      <c r="Y70" s="17" t="s">
        <v>45</v>
      </c>
      <c r="Z70" s="17" t="s">
        <v>45</v>
      </c>
      <c r="AA70" s="17" t="s">
        <v>45</v>
      </c>
      <c r="AB70" s="17" t="s">
        <v>45</v>
      </c>
      <c r="AC70" s="17" t="s">
        <v>45</v>
      </c>
      <c r="AD70" s="17" t="s">
        <v>45</v>
      </c>
      <c r="AE70" s="17" t="s">
        <v>45</v>
      </c>
      <c r="AF70" s="17" t="s">
        <v>45</v>
      </c>
      <c r="AG70" s="17" t="s">
        <v>45</v>
      </c>
      <c r="AH70" s="17" t="s">
        <v>45</v>
      </c>
      <c r="AI70" s="17" t="s">
        <v>45</v>
      </c>
      <c r="AJ70" s="17" t="s">
        <v>45</v>
      </c>
      <c r="AK70" s="17" t="s">
        <v>45</v>
      </c>
      <c r="AL70" s="17" t="s">
        <v>45</v>
      </c>
      <c r="AM70" s="17" t="s">
        <v>45</v>
      </c>
      <c r="AN70" s="17" t="s">
        <v>45</v>
      </c>
      <c r="AO70" s="17" t="s">
        <v>45</v>
      </c>
      <c r="AP70" s="17" t="s">
        <v>45</v>
      </c>
      <c r="AQ70" s="17" t="s">
        <v>45</v>
      </c>
      <c r="AR70" s="17" t="s">
        <v>45</v>
      </c>
      <c r="AS70" s="17" t="s">
        <v>45</v>
      </c>
      <c r="AT70" s="17" t="s">
        <v>45</v>
      </c>
      <c r="AU70" s="17" t="s">
        <v>45</v>
      </c>
      <c r="AV70" s="17" t="s">
        <v>45</v>
      </c>
      <c r="AW70" s="17" t="s">
        <v>45</v>
      </c>
      <c r="AX70" s="17" t="s">
        <v>45</v>
      </c>
      <c r="AY70" s="17" t="s">
        <v>45</v>
      </c>
      <c r="AZ70" s="17" t="s">
        <v>45</v>
      </c>
      <c r="BA70" s="17" t="s">
        <v>45</v>
      </c>
      <c r="BB70" s="17" t="s">
        <v>45</v>
      </c>
      <c r="BC70" s="17" t="s">
        <v>45</v>
      </c>
      <c r="BD70" s="17" t="s">
        <v>45</v>
      </c>
      <c r="BE70" s="17" t="s">
        <v>45</v>
      </c>
      <c r="BF70" s="17" t="s">
        <v>45</v>
      </c>
      <c r="BG70" s="17" t="s">
        <v>45</v>
      </c>
      <c r="BH70" s="17" t="s">
        <v>45</v>
      </c>
      <c r="BI70" s="17" t="s">
        <v>45</v>
      </c>
      <c r="BJ70" s="17" t="s">
        <v>45</v>
      </c>
      <c r="BK70" s="17" t="s">
        <v>45</v>
      </c>
    </row>
    <row r="71" spans="1:63" ht="15" customHeight="1">
      <c r="A71" s="1"/>
      <c r="B71" s="17" t="s">
        <v>45</v>
      </c>
      <c r="C71" s="17" t="s">
        <v>45</v>
      </c>
      <c r="D71" s="17" t="s">
        <v>45</v>
      </c>
      <c r="E71" s="17" t="s">
        <v>45</v>
      </c>
      <c r="F71" s="17" t="s">
        <v>45</v>
      </c>
      <c r="G71" s="17" t="s">
        <v>45</v>
      </c>
      <c r="H71" s="17" t="s">
        <v>45</v>
      </c>
      <c r="I71" s="17" t="s">
        <v>45</v>
      </c>
      <c r="J71" s="17" t="s">
        <v>45</v>
      </c>
      <c r="K71" s="17" t="s">
        <v>45</v>
      </c>
      <c r="L71" s="17" t="s">
        <v>45</v>
      </c>
      <c r="M71" s="17" t="s">
        <v>45</v>
      </c>
      <c r="N71" s="17" t="s">
        <v>45</v>
      </c>
      <c r="O71" s="17" t="s">
        <v>45</v>
      </c>
      <c r="P71" s="17" t="s">
        <v>45</v>
      </c>
      <c r="Q71" s="17" t="s">
        <v>45</v>
      </c>
      <c r="R71" s="17" t="s">
        <v>45</v>
      </c>
      <c r="S71" s="17" t="s">
        <v>45</v>
      </c>
      <c r="T71" s="17" t="s">
        <v>45</v>
      </c>
      <c r="U71" s="17" t="s">
        <v>45</v>
      </c>
      <c r="V71" s="17" t="s">
        <v>45</v>
      </c>
      <c r="W71" s="17" t="s">
        <v>45</v>
      </c>
      <c r="X71" s="17" t="s">
        <v>45</v>
      </c>
      <c r="Y71" s="17" t="s">
        <v>45</v>
      </c>
      <c r="Z71" s="17" t="s">
        <v>45</v>
      </c>
      <c r="AA71" s="17" t="s">
        <v>45</v>
      </c>
      <c r="AB71" s="17" t="s">
        <v>45</v>
      </c>
      <c r="AC71" s="17" t="s">
        <v>45</v>
      </c>
      <c r="AD71" s="17" t="s">
        <v>45</v>
      </c>
      <c r="AE71" s="17" t="s">
        <v>45</v>
      </c>
      <c r="AF71" s="17" t="s">
        <v>45</v>
      </c>
      <c r="AG71" s="17" t="s">
        <v>45</v>
      </c>
      <c r="AH71" s="17" t="s">
        <v>45</v>
      </c>
      <c r="AI71" s="17" t="s">
        <v>45</v>
      </c>
      <c r="AJ71" s="17" t="s">
        <v>45</v>
      </c>
      <c r="AK71" s="17" t="s">
        <v>45</v>
      </c>
      <c r="AL71" s="17" t="s">
        <v>45</v>
      </c>
      <c r="AM71" s="17" t="s">
        <v>45</v>
      </c>
      <c r="AN71" s="17" t="s">
        <v>45</v>
      </c>
      <c r="AO71" s="17" t="s">
        <v>45</v>
      </c>
      <c r="AP71" s="17" t="s">
        <v>45</v>
      </c>
      <c r="AQ71" s="17" t="s">
        <v>45</v>
      </c>
      <c r="AR71" s="17" t="s">
        <v>45</v>
      </c>
      <c r="AS71" s="17" t="s">
        <v>45</v>
      </c>
      <c r="AT71" s="17" t="s">
        <v>45</v>
      </c>
      <c r="AU71" s="17" t="s">
        <v>45</v>
      </c>
      <c r="AV71" s="17" t="s">
        <v>45</v>
      </c>
      <c r="AW71" s="17" t="s">
        <v>45</v>
      </c>
      <c r="AX71" s="17" t="s">
        <v>45</v>
      </c>
      <c r="AY71" s="17" t="s">
        <v>45</v>
      </c>
      <c r="AZ71" s="17" t="s">
        <v>45</v>
      </c>
      <c r="BA71" s="17" t="s">
        <v>45</v>
      </c>
      <c r="BB71" s="17" t="s">
        <v>45</v>
      </c>
      <c r="BC71" s="17" t="s">
        <v>45</v>
      </c>
      <c r="BD71" s="17" t="s">
        <v>45</v>
      </c>
      <c r="BE71" s="17" t="s">
        <v>45</v>
      </c>
      <c r="BF71" s="17" t="s">
        <v>45</v>
      </c>
      <c r="BG71" s="17" t="s">
        <v>45</v>
      </c>
      <c r="BH71" s="17" t="s">
        <v>45</v>
      </c>
      <c r="BI71" s="17" t="s">
        <v>45</v>
      </c>
      <c r="BJ71" s="17" t="s">
        <v>45</v>
      </c>
      <c r="BK71" s="17" t="s">
        <v>45</v>
      </c>
    </row>
    <row r="72" spans="1:63" ht="15" customHeight="1">
      <c r="A72" s="1"/>
      <c r="B72" s="17" t="s">
        <v>46</v>
      </c>
      <c r="C72" s="17" t="s">
        <v>46</v>
      </c>
      <c r="D72" s="17" t="s">
        <v>46</v>
      </c>
      <c r="E72" s="17" t="s">
        <v>46</v>
      </c>
      <c r="F72" s="17" t="s">
        <v>46</v>
      </c>
      <c r="G72" s="17" t="s">
        <v>46</v>
      </c>
      <c r="H72" s="17" t="s">
        <v>46</v>
      </c>
      <c r="I72" s="17" t="s">
        <v>46</v>
      </c>
      <c r="J72" s="17" t="s">
        <v>46</v>
      </c>
      <c r="K72" s="17" t="s">
        <v>46</v>
      </c>
      <c r="L72" s="17" t="s">
        <v>46</v>
      </c>
      <c r="M72" s="17" t="s">
        <v>46</v>
      </c>
      <c r="N72" s="17" t="s">
        <v>46</v>
      </c>
      <c r="O72" s="17" t="s">
        <v>46</v>
      </c>
      <c r="P72" s="17" t="s">
        <v>46</v>
      </c>
      <c r="Q72" s="17" t="s">
        <v>46</v>
      </c>
      <c r="R72" s="17" t="s">
        <v>46</v>
      </c>
      <c r="S72" s="17" t="s">
        <v>46</v>
      </c>
      <c r="T72" s="17" t="s">
        <v>46</v>
      </c>
      <c r="U72" s="17" t="s">
        <v>46</v>
      </c>
      <c r="V72" s="17" t="s">
        <v>46</v>
      </c>
      <c r="W72" s="17" t="s">
        <v>46</v>
      </c>
      <c r="X72" s="17" t="s">
        <v>46</v>
      </c>
      <c r="Y72" s="17" t="s">
        <v>46</v>
      </c>
      <c r="Z72" s="17" t="s">
        <v>46</v>
      </c>
      <c r="AA72" s="17" t="s">
        <v>46</v>
      </c>
      <c r="AB72" s="17" t="s">
        <v>46</v>
      </c>
      <c r="AC72" s="17" t="s">
        <v>46</v>
      </c>
      <c r="AD72" s="17" t="s">
        <v>46</v>
      </c>
      <c r="AE72" s="17" t="s">
        <v>46</v>
      </c>
      <c r="AF72" s="17" t="s">
        <v>46</v>
      </c>
      <c r="AG72" s="17" t="s">
        <v>46</v>
      </c>
      <c r="AH72" s="17" t="s">
        <v>46</v>
      </c>
      <c r="AI72" s="17" t="s">
        <v>46</v>
      </c>
      <c r="AJ72" s="17" t="s">
        <v>46</v>
      </c>
      <c r="AK72" s="17" t="s">
        <v>46</v>
      </c>
      <c r="AL72" s="17" t="s">
        <v>46</v>
      </c>
      <c r="AM72" s="17" t="s">
        <v>46</v>
      </c>
      <c r="AN72" s="17" t="s">
        <v>46</v>
      </c>
      <c r="AO72" s="17" t="s">
        <v>46</v>
      </c>
      <c r="AP72" s="17" t="s">
        <v>46</v>
      </c>
      <c r="AQ72" s="17" t="s">
        <v>46</v>
      </c>
      <c r="AR72" s="17" t="s">
        <v>46</v>
      </c>
      <c r="AS72" s="17" t="s">
        <v>46</v>
      </c>
      <c r="AT72" s="17" t="s">
        <v>46</v>
      </c>
      <c r="AU72" s="17" t="s">
        <v>46</v>
      </c>
      <c r="AV72" s="17" t="s">
        <v>46</v>
      </c>
      <c r="AW72" s="17" t="s">
        <v>46</v>
      </c>
      <c r="AX72" s="17" t="s">
        <v>46</v>
      </c>
      <c r="AY72" s="17" t="s">
        <v>46</v>
      </c>
      <c r="AZ72" s="17" t="s">
        <v>46</v>
      </c>
      <c r="BA72" s="17" t="s">
        <v>46</v>
      </c>
      <c r="BB72" s="17" t="s">
        <v>46</v>
      </c>
      <c r="BC72" s="17" t="s">
        <v>46</v>
      </c>
      <c r="BD72" s="17" t="s">
        <v>46</v>
      </c>
      <c r="BE72" s="17" t="s">
        <v>46</v>
      </c>
      <c r="BF72" s="17" t="s">
        <v>46</v>
      </c>
      <c r="BG72" s="17" t="s">
        <v>46</v>
      </c>
      <c r="BH72" s="17" t="s">
        <v>46</v>
      </c>
      <c r="BI72" s="17" t="s">
        <v>46</v>
      </c>
      <c r="BJ72" s="17" t="s">
        <v>46</v>
      </c>
      <c r="BK72" s="17" t="s">
        <v>46</v>
      </c>
    </row>
    <row r="73" spans="1:63" ht="15" customHeight="1">
      <c r="A73" s="1"/>
      <c r="B73" s="17" t="s">
        <v>46</v>
      </c>
      <c r="C73" s="17" t="s">
        <v>46</v>
      </c>
      <c r="D73" s="17" t="s">
        <v>46</v>
      </c>
      <c r="E73" s="17" t="s">
        <v>46</v>
      </c>
      <c r="F73" s="17" t="s">
        <v>46</v>
      </c>
      <c r="G73" s="17" t="s">
        <v>46</v>
      </c>
      <c r="H73" s="17" t="s">
        <v>46</v>
      </c>
      <c r="I73" s="17" t="s">
        <v>46</v>
      </c>
      <c r="J73" s="17" t="s">
        <v>46</v>
      </c>
      <c r="K73" s="17" t="s">
        <v>46</v>
      </c>
      <c r="L73" s="17" t="s">
        <v>46</v>
      </c>
      <c r="M73" s="17" t="s">
        <v>46</v>
      </c>
      <c r="N73" s="17" t="s">
        <v>46</v>
      </c>
      <c r="O73" s="17" t="s">
        <v>46</v>
      </c>
      <c r="P73" s="17" t="s">
        <v>46</v>
      </c>
      <c r="Q73" s="17" t="s">
        <v>46</v>
      </c>
      <c r="R73" s="17" t="s">
        <v>46</v>
      </c>
      <c r="S73" s="17" t="s">
        <v>46</v>
      </c>
      <c r="T73" s="17" t="s">
        <v>46</v>
      </c>
      <c r="U73" s="17" t="s">
        <v>46</v>
      </c>
      <c r="V73" s="17" t="s">
        <v>46</v>
      </c>
      <c r="W73" s="17" t="s">
        <v>46</v>
      </c>
      <c r="X73" s="17" t="s">
        <v>46</v>
      </c>
      <c r="Y73" s="17" t="s">
        <v>46</v>
      </c>
      <c r="Z73" s="17" t="s">
        <v>46</v>
      </c>
      <c r="AA73" s="17" t="s">
        <v>46</v>
      </c>
      <c r="AB73" s="17" t="s">
        <v>46</v>
      </c>
      <c r="AC73" s="17" t="s">
        <v>46</v>
      </c>
      <c r="AD73" s="17" t="s">
        <v>46</v>
      </c>
      <c r="AE73" s="17" t="s">
        <v>46</v>
      </c>
      <c r="AF73" s="17" t="s">
        <v>46</v>
      </c>
      <c r="AG73" s="17" t="s">
        <v>46</v>
      </c>
      <c r="AH73" s="17" t="s">
        <v>46</v>
      </c>
      <c r="AI73" s="17" t="s">
        <v>46</v>
      </c>
      <c r="AJ73" s="17" t="s">
        <v>46</v>
      </c>
      <c r="AK73" s="17" t="s">
        <v>46</v>
      </c>
      <c r="AL73" s="17" t="s">
        <v>46</v>
      </c>
      <c r="AM73" s="17" t="s">
        <v>46</v>
      </c>
      <c r="AN73" s="17" t="s">
        <v>46</v>
      </c>
      <c r="AO73" s="17" t="s">
        <v>46</v>
      </c>
      <c r="AP73" s="17" t="s">
        <v>46</v>
      </c>
      <c r="AQ73" s="17" t="s">
        <v>46</v>
      </c>
      <c r="AR73" s="17" t="s">
        <v>46</v>
      </c>
      <c r="AS73" s="17" t="s">
        <v>46</v>
      </c>
      <c r="AT73" s="17" t="s">
        <v>46</v>
      </c>
      <c r="AU73" s="17" t="s">
        <v>46</v>
      </c>
      <c r="AV73" s="17" t="s">
        <v>46</v>
      </c>
      <c r="AW73" s="17" t="s">
        <v>46</v>
      </c>
      <c r="AX73" s="17" t="s">
        <v>46</v>
      </c>
      <c r="AY73" s="17" t="s">
        <v>46</v>
      </c>
      <c r="AZ73" s="17" t="s">
        <v>46</v>
      </c>
      <c r="BA73" s="17" t="s">
        <v>46</v>
      </c>
      <c r="BB73" s="17" t="s">
        <v>46</v>
      </c>
      <c r="BC73" s="17" t="s">
        <v>46</v>
      </c>
      <c r="BD73" s="17" t="s">
        <v>46</v>
      </c>
      <c r="BE73" s="17" t="s">
        <v>46</v>
      </c>
      <c r="BF73" s="17" t="s">
        <v>46</v>
      </c>
      <c r="BG73" s="17" t="s">
        <v>46</v>
      </c>
      <c r="BH73" s="17" t="s">
        <v>46</v>
      </c>
      <c r="BI73" s="17" t="s">
        <v>46</v>
      </c>
      <c r="BJ73" s="17" t="s">
        <v>46</v>
      </c>
      <c r="BK73" s="17" t="s">
        <v>46</v>
      </c>
    </row>
    <row r="74" spans="1:63" ht="1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</row>
    <row r="75" spans="1:63" ht="1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</row>
    <row r="76" spans="1:63" ht="1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</row>
    <row r="77" spans="1:6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</row>
    <row r="78" spans="1:6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</row>
    <row r="79" spans="1:6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</row>
    <row r="80" spans="1:6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</row>
    <row r="81" spans="1:6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</row>
    <row r="82" spans="1:6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</row>
    <row r="83" spans="1:6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</row>
    <row r="84" spans="1:6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</row>
    <row r="85" spans="1:6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</row>
    <row r="86" spans="1:6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</row>
    <row r="87" spans="1:6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</row>
    <row r="88" spans="1:6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</row>
    <row r="89" spans="1:6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</row>
    <row r="90" spans="1:6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</row>
    <row r="91" spans="1:6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</row>
    <row r="92" spans="1:6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</row>
    <row r="93" spans="1:6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</row>
    <row r="94" spans="1:6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</row>
    <row r="95" spans="1:6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</row>
    <row r="96" spans="1:6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</row>
  </sheetData>
  <mergeCells count="85">
    <mergeCell ref="B2:BK3"/>
    <mergeCell ref="B4:BK4"/>
    <mergeCell ref="B5:V5"/>
    <mergeCell ref="X5:AN5"/>
    <mergeCell ref="B6:L6"/>
    <mergeCell ref="M6:P6"/>
    <mergeCell ref="Q6:V6"/>
    <mergeCell ref="X6:AH6"/>
    <mergeCell ref="AJ6:AN6"/>
    <mergeCell ref="B7:L7"/>
    <mergeCell ref="M7:P7"/>
    <mergeCell ref="Q7:V7"/>
    <mergeCell ref="B8:L8"/>
    <mergeCell ref="M8:P8"/>
    <mergeCell ref="Q8:V8"/>
    <mergeCell ref="B9:L9"/>
    <mergeCell ref="M9:P9"/>
    <mergeCell ref="Q9:V9"/>
    <mergeCell ref="B10:L10"/>
    <mergeCell ref="M10:P10"/>
    <mergeCell ref="Q10:V10"/>
    <mergeCell ref="B11:L11"/>
    <mergeCell ref="M11:P11"/>
    <mergeCell ref="Q11:V11"/>
    <mergeCell ref="B12:L12"/>
    <mergeCell ref="M12:P12"/>
    <mergeCell ref="Q12:V12"/>
    <mergeCell ref="B13:L13"/>
    <mergeCell ref="M13:P13"/>
    <mergeCell ref="Q13:V13"/>
    <mergeCell ref="B14:L14"/>
    <mergeCell ref="M14:P14"/>
    <mergeCell ref="Q14:V14"/>
    <mergeCell ref="B15:L15"/>
    <mergeCell ref="M15:P15"/>
    <mergeCell ref="Q15:V15"/>
    <mergeCell ref="B16:L16"/>
    <mergeCell ref="M16:P16"/>
    <mergeCell ref="Q16:V16"/>
    <mergeCell ref="X7:AH7"/>
    <mergeCell ref="AJ7:AN7"/>
    <mergeCell ref="X8:AH8"/>
    <mergeCell ref="AJ8:AN8"/>
    <mergeCell ref="X9:AH9"/>
    <mergeCell ref="AJ9:AN9"/>
    <mergeCell ref="X10:AH10"/>
    <mergeCell ref="AJ10:AN10"/>
    <mergeCell ref="X11:AH11"/>
    <mergeCell ref="AJ11:AN11"/>
    <mergeCell ref="X12:AH12"/>
    <mergeCell ref="AJ12:AN12"/>
    <mergeCell ref="AJ13:AN13"/>
    <mergeCell ref="X14:AH14"/>
    <mergeCell ref="AJ14:AN14"/>
    <mergeCell ref="X15:AH15"/>
    <mergeCell ref="AJ15:AN15"/>
    <mergeCell ref="B17:V17"/>
    <mergeCell ref="B18:L18"/>
    <mergeCell ref="M18:P18"/>
    <mergeCell ref="Q18:V18"/>
    <mergeCell ref="AP5:BK5"/>
    <mergeCell ref="AP6:BK8"/>
    <mergeCell ref="AP9:BK11"/>
    <mergeCell ref="AP12:BK14"/>
    <mergeCell ref="AP15:BK18"/>
    <mergeCell ref="X16:AH16"/>
    <mergeCell ref="AJ16:AN16"/>
    <mergeCell ref="X17:AH17"/>
    <mergeCell ref="AJ17:AN17"/>
    <mergeCell ref="X18:AH18"/>
    <mergeCell ref="AJ18:AN18"/>
    <mergeCell ref="X13:AH13"/>
    <mergeCell ref="B66:BJ66"/>
    <mergeCell ref="B68:BK69"/>
    <mergeCell ref="B70:BK71"/>
    <mergeCell ref="B72:BK73"/>
    <mergeCell ref="B19:BK20"/>
    <mergeCell ref="B22:BJ22"/>
    <mergeCell ref="B23:D23"/>
    <mergeCell ref="L23:N23"/>
    <mergeCell ref="V23:X23"/>
    <mergeCell ref="AF23:AH23"/>
    <mergeCell ref="AP23:AR23"/>
    <mergeCell ref="AZ23:BB23"/>
    <mergeCell ref="BJ23:BK23"/>
  </mergeCells>
  <conditionalFormatting sqref="B24:BJ64">
    <cfRule type="expression" dxfId="2" priority="2">
      <formula>B24=""</formula>
    </cfRule>
    <cfRule type="colorScale" priority="3">
      <colorScale>
        <cfvo type="min"/>
        <cfvo type="percentile" val="50"/>
        <cfvo type="max"/>
        <color rgb="FF2166AC"/>
        <color rgb="FFF7F7F7"/>
        <color rgb="FFB2182B"/>
      </colorScale>
    </cfRule>
  </conditionalFormatting>
  <conditionalFormatting sqref="B19:BK20">
    <cfRule type="expression" dxfId="1" priority="1">
      <formula>$M$18=0</formula>
    </cfRule>
  </conditionalFormatting>
  <dataValidations count="6">
    <dataValidation type="decimal" sqref="M6:M7" xr:uid="{00000000-0002-0000-0000-000000000000}">
      <formula1>0.1</formula1>
      <formula2>100</formula2>
    </dataValidation>
    <dataValidation type="decimal" sqref="M8" xr:uid="{00000000-0002-0000-0000-000002000000}">
      <formula1>0</formula1>
      <formula2>100</formula2>
    </dataValidation>
    <dataValidation type="decimal" sqref="M9" xr:uid="{00000000-0002-0000-0000-000003000000}">
      <formula1>0.00001</formula1>
      <formula2>100000</formula2>
    </dataValidation>
    <dataValidation type="decimal" sqref="M10" xr:uid="{00000000-0002-0000-0000-000004000000}">
      <formula1>0.000001</formula1>
      <formula2>10000</formula2>
    </dataValidation>
    <dataValidation type="decimal" sqref="M13:M15" xr:uid="{00000000-0002-0000-0000-000005000000}">
      <formula1>0.000001</formula1>
      <formula2>99</formula2>
    </dataValidation>
    <dataValidation type="whole" sqref="M16" xr:uid="{00000000-0002-0000-0000-000008000000}">
      <formula1>0</formula1>
      <formula2>1</formula2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8498A8"/>
  </sheetPr>
  <dimension ref="A1:BK96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defaultRowHeight="14.25"/>
  <cols>
    <col min="1" max="63" width="5.875" customWidth="1"/>
  </cols>
  <sheetData>
    <row r="1" spans="1:63" ht="13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</row>
    <row r="2" spans="1:63" ht="13.5" customHeight="1">
      <c r="A2" s="1"/>
      <c r="B2" s="30" t="s">
        <v>47</v>
      </c>
      <c r="C2" s="30" t="s">
        <v>47</v>
      </c>
      <c r="D2" s="30" t="s">
        <v>47</v>
      </c>
      <c r="E2" s="30" t="s">
        <v>47</v>
      </c>
      <c r="F2" s="30" t="s">
        <v>47</v>
      </c>
      <c r="G2" s="30" t="s">
        <v>47</v>
      </c>
      <c r="H2" s="30" t="s">
        <v>47</v>
      </c>
      <c r="I2" s="30" t="s">
        <v>47</v>
      </c>
      <c r="J2" s="30" t="s">
        <v>47</v>
      </c>
      <c r="K2" s="30" t="s">
        <v>47</v>
      </c>
      <c r="L2" s="30" t="s">
        <v>47</v>
      </c>
      <c r="M2" s="30" t="s">
        <v>47</v>
      </c>
      <c r="N2" s="30" t="s">
        <v>47</v>
      </c>
      <c r="O2" s="30" t="s">
        <v>47</v>
      </c>
      <c r="P2" s="30" t="s">
        <v>47</v>
      </c>
      <c r="Q2" s="30" t="s">
        <v>47</v>
      </c>
      <c r="R2" s="30" t="s">
        <v>47</v>
      </c>
      <c r="S2" s="30" t="s">
        <v>47</v>
      </c>
      <c r="T2" s="30" t="s">
        <v>47</v>
      </c>
      <c r="U2" s="30" t="s">
        <v>47</v>
      </c>
      <c r="V2" s="30" t="s">
        <v>47</v>
      </c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</row>
    <row r="3" spans="1:63" ht="13.5" customHeight="1">
      <c r="A3" s="1"/>
      <c r="B3" s="20" t="s">
        <v>48</v>
      </c>
      <c r="C3" s="20" t="s">
        <v>48</v>
      </c>
      <c r="D3" s="20" t="s">
        <v>48</v>
      </c>
      <c r="E3" s="20" t="s">
        <v>48</v>
      </c>
      <c r="F3" s="20" t="s">
        <v>48</v>
      </c>
      <c r="G3" s="20" t="s">
        <v>48</v>
      </c>
      <c r="H3" s="20" t="s">
        <v>48</v>
      </c>
      <c r="I3" s="20" t="s">
        <v>48</v>
      </c>
      <c r="J3" s="20" t="s">
        <v>48</v>
      </c>
      <c r="K3" s="20" t="s">
        <v>48</v>
      </c>
      <c r="L3" s="20" t="s">
        <v>48</v>
      </c>
      <c r="M3" s="20" t="s">
        <v>48</v>
      </c>
      <c r="N3" s="20" t="s">
        <v>48</v>
      </c>
      <c r="O3" s="20" t="s">
        <v>48</v>
      </c>
      <c r="P3" s="20" t="s">
        <v>48</v>
      </c>
      <c r="Q3" s="20" t="s">
        <v>48</v>
      </c>
      <c r="R3" s="20" t="s">
        <v>48</v>
      </c>
      <c r="S3" s="20" t="s">
        <v>48</v>
      </c>
      <c r="T3" s="20" t="s">
        <v>48</v>
      </c>
      <c r="U3" s="20" t="s">
        <v>48</v>
      </c>
      <c r="V3" s="20" t="s">
        <v>48</v>
      </c>
      <c r="W3" s="20" t="s">
        <v>48</v>
      </c>
      <c r="X3" s="20" t="s">
        <v>48</v>
      </c>
      <c r="Y3" s="20" t="s">
        <v>48</v>
      </c>
      <c r="Z3" s="20" t="s">
        <v>48</v>
      </c>
      <c r="AA3" s="20" t="s">
        <v>48</v>
      </c>
      <c r="AB3" s="20" t="s">
        <v>48</v>
      </c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</row>
    <row r="4" spans="1:63" ht="13.5" customHeight="1">
      <c r="A4" s="1"/>
      <c r="B4" s="13">
        <f>0*Model!$AJ$8</f>
        <v>0</v>
      </c>
      <c r="C4" s="13">
        <f>1*Model!$AJ$8</f>
        <v>0.05</v>
      </c>
      <c r="D4" s="13">
        <f>2*Model!$AJ$8</f>
        <v>0.1</v>
      </c>
      <c r="E4" s="13">
        <f>3*Model!$AJ$8</f>
        <v>0.15000000000000002</v>
      </c>
      <c r="F4" s="13">
        <f>4*Model!$AJ$8</f>
        <v>0.2</v>
      </c>
      <c r="G4" s="13">
        <f>5*Model!$AJ$8</f>
        <v>0.25</v>
      </c>
      <c r="H4" s="13">
        <f>6*Model!$AJ$8</f>
        <v>0.30000000000000004</v>
      </c>
      <c r="I4" s="13">
        <f>7*Model!$AJ$8</f>
        <v>0.35000000000000003</v>
      </c>
      <c r="J4" s="13">
        <f>8*Model!$AJ$8</f>
        <v>0.4</v>
      </c>
      <c r="K4" s="13">
        <f>9*Model!$AJ$8</f>
        <v>0.45</v>
      </c>
      <c r="L4" s="13">
        <f>10*Model!$AJ$8</f>
        <v>0.5</v>
      </c>
      <c r="M4" s="13">
        <f>11*Model!$AJ$8</f>
        <v>0.55000000000000004</v>
      </c>
      <c r="N4" s="13">
        <f>12*Model!$AJ$8</f>
        <v>0.60000000000000009</v>
      </c>
      <c r="O4" s="13">
        <f>13*Model!$AJ$8</f>
        <v>0.65</v>
      </c>
      <c r="P4" s="13">
        <f>14*Model!$AJ$8</f>
        <v>0.70000000000000007</v>
      </c>
      <c r="Q4" s="13">
        <f>15*Model!$AJ$8</f>
        <v>0.75</v>
      </c>
      <c r="R4" s="13">
        <f>16*Model!$AJ$8</f>
        <v>0.8</v>
      </c>
      <c r="S4" s="13">
        <f>17*Model!$AJ$8</f>
        <v>0.85000000000000009</v>
      </c>
      <c r="T4" s="13">
        <f>18*Model!$AJ$8</f>
        <v>0.9</v>
      </c>
      <c r="U4" s="13">
        <f>19*Model!$AJ$8</f>
        <v>0.95000000000000007</v>
      </c>
      <c r="V4" s="13">
        <f>20*Model!$AJ$8</f>
        <v>1</v>
      </c>
      <c r="W4" s="13">
        <f>21*Model!$AJ$8</f>
        <v>1.05</v>
      </c>
      <c r="X4" s="13">
        <f>22*Model!$AJ$8</f>
        <v>1.1000000000000001</v>
      </c>
      <c r="Y4" s="13">
        <f>23*Model!$AJ$8</f>
        <v>1.1500000000000001</v>
      </c>
      <c r="Z4" s="13">
        <f>24*Model!$AJ$8</f>
        <v>1.2000000000000002</v>
      </c>
      <c r="AA4" s="13">
        <f>25*Model!$AJ$8</f>
        <v>1.25</v>
      </c>
      <c r="AB4" s="13">
        <f>26*Model!$AJ$8</f>
        <v>1.3</v>
      </c>
      <c r="AC4" s="13">
        <f>27*Model!$AJ$8</f>
        <v>1.35</v>
      </c>
      <c r="AD4" s="13">
        <f>28*Model!$AJ$8</f>
        <v>1.4000000000000001</v>
      </c>
      <c r="AE4" s="13">
        <f>29*Model!$AJ$8</f>
        <v>1.4500000000000002</v>
      </c>
      <c r="AF4" s="13">
        <f>30*Model!$AJ$8</f>
        <v>1.5</v>
      </c>
      <c r="AG4" s="13">
        <f>31*Model!$AJ$8</f>
        <v>1.55</v>
      </c>
      <c r="AH4" s="13">
        <f>32*Model!$AJ$8</f>
        <v>1.6</v>
      </c>
      <c r="AI4" s="13">
        <f>33*Model!$AJ$8</f>
        <v>1.6500000000000001</v>
      </c>
      <c r="AJ4" s="13">
        <f>34*Model!$AJ$8</f>
        <v>1.7000000000000002</v>
      </c>
      <c r="AK4" s="13">
        <f>35*Model!$AJ$8</f>
        <v>1.75</v>
      </c>
      <c r="AL4" s="13">
        <f>36*Model!$AJ$8</f>
        <v>1.8</v>
      </c>
      <c r="AM4" s="13">
        <f>37*Model!$AJ$8</f>
        <v>1.85</v>
      </c>
      <c r="AN4" s="13">
        <f>38*Model!$AJ$8</f>
        <v>1.9000000000000001</v>
      </c>
      <c r="AO4" s="13">
        <f>39*Model!$AJ$8</f>
        <v>1.9500000000000002</v>
      </c>
      <c r="AP4" s="13">
        <f>40*Model!$AJ$8</f>
        <v>2</v>
      </c>
      <c r="AQ4" s="13">
        <f>41*Model!$AJ$8</f>
        <v>2.0500000000000003</v>
      </c>
      <c r="AR4" s="13">
        <f>42*Model!$AJ$8</f>
        <v>2.1</v>
      </c>
      <c r="AS4" s="13">
        <f>43*Model!$AJ$8</f>
        <v>2.15</v>
      </c>
      <c r="AT4" s="13">
        <f>44*Model!$AJ$8</f>
        <v>2.2000000000000002</v>
      </c>
      <c r="AU4" s="13">
        <f>45*Model!$AJ$8</f>
        <v>2.25</v>
      </c>
      <c r="AV4" s="13">
        <f>46*Model!$AJ$8</f>
        <v>2.3000000000000003</v>
      </c>
      <c r="AW4" s="13">
        <f>47*Model!$AJ$8</f>
        <v>2.35</v>
      </c>
      <c r="AX4" s="13">
        <f>48*Model!$AJ$8</f>
        <v>2.4000000000000004</v>
      </c>
      <c r="AY4" s="13">
        <f>49*Model!$AJ$8</f>
        <v>2.4500000000000002</v>
      </c>
      <c r="AZ4" s="13">
        <f>50*Model!$AJ$8</f>
        <v>2.5</v>
      </c>
      <c r="BA4" s="13">
        <f>51*Model!$AJ$8</f>
        <v>2.5500000000000003</v>
      </c>
      <c r="BB4" s="13">
        <f>52*Model!$AJ$8</f>
        <v>2.6</v>
      </c>
      <c r="BC4" s="13">
        <f>53*Model!$AJ$8</f>
        <v>2.6500000000000004</v>
      </c>
      <c r="BD4" s="13">
        <f>54*Model!$AJ$8</f>
        <v>2.7</v>
      </c>
      <c r="BE4" s="13">
        <f>55*Model!$AJ$8</f>
        <v>2.75</v>
      </c>
      <c r="BF4" s="13">
        <f>56*Model!$AJ$8</f>
        <v>2.8000000000000003</v>
      </c>
      <c r="BG4" s="13">
        <f>57*Model!$AJ$8</f>
        <v>2.85</v>
      </c>
      <c r="BH4" s="13">
        <f>58*Model!$AJ$8</f>
        <v>2.9000000000000004</v>
      </c>
      <c r="BI4" s="13">
        <f>59*Model!$AJ$8</f>
        <v>2.95</v>
      </c>
      <c r="BJ4" s="13">
        <f>60*Model!$AJ$8</f>
        <v>3</v>
      </c>
      <c r="BK4" s="1"/>
    </row>
    <row r="5" spans="1:63" ht="13.5" customHeight="1">
      <c r="A5" s="14">
        <f>Model!$M$7-0*Model!$AJ$9</f>
        <v>2</v>
      </c>
      <c r="B5" s="12">
        <f>IF(Model!$M$18=0,0,IF(AND(Model!$M$16=1,B$4&gt;=Model!$M$13-0.000000001,B$4&lt;=Model!$M$13+Model!$M$15+0.000000001,$A5&gt;=Model!$M$14-0.000000001,$A5&lt;=Model!$M$14+Model!$M$15+0.000000001),Model!$M$12,Model!$M$11))</f>
        <v>1</v>
      </c>
      <c r="C5" s="12">
        <f ca="1">IF(Model!$M$18=0,0,IF(AND(Model!$M$16=1,C$4&gt;=Model!$M$13-0.000000001,C$4&lt;=Model!$M$13+Model!$M$15+0.000000001,$A5&gt;=Model!$M$14-0.000000001,$A5&lt;=Model!$M$14+Model!$M$15+0.000000001),Model!$M$12,C6))</f>
        <v>0.99991082173863655</v>
      </c>
      <c r="D5" s="12">
        <f ca="1">IF(Model!$M$18=0,0,IF(AND(Model!$M$16=1,D$4&gt;=Model!$M$13-0.000000001,D$4&lt;=Model!$M$13+Model!$M$15+0.000000001,$A5&gt;=Model!$M$14-0.000000001,$A5&lt;=Model!$M$14+Model!$M$15+0.000000001),Model!$M$12,D6))</f>
        <v>0.99978093089400821</v>
      </c>
      <c r="E5" s="12">
        <f ca="1">IF(Model!$M$18=0,0,IF(AND(Model!$M$16=1,E$4&gt;=Model!$M$13-0.000000001,E$4&lt;=Model!$M$13+Model!$M$15+0.000000001,$A5&gt;=Model!$M$14-0.000000001,$A5&lt;=Model!$M$14+Model!$M$15+0.000000001),Model!$M$12,E6))</f>
        <v>0.99959573247453692</v>
      </c>
      <c r="F5" s="12">
        <f ca="1">IF(Model!$M$18=0,0,IF(AND(Model!$M$16=1,F$4&gt;=Model!$M$13-0.000000001,F$4&lt;=Model!$M$13+Model!$M$15+0.000000001,$A5&gt;=Model!$M$14-0.000000001,$A5&lt;=Model!$M$14+Model!$M$15+0.000000001),Model!$M$12,F6))</f>
        <v>0.99933606944268616</v>
      </c>
      <c r="G5" s="12">
        <f ca="1">IF(Model!$M$18=0,0,IF(AND(Model!$M$16=1,G$4&gt;=Model!$M$13-0.000000001,G$4&lt;=Model!$M$13+Model!$M$15+0.000000001,$A5&gt;=Model!$M$14-0.000000001,$A5&lt;=Model!$M$14+Model!$M$15+0.000000001),Model!$M$12,G6))</f>
        <v>0.99897714366339152</v>
      </c>
      <c r="H5" s="12">
        <f ca="1">IF(Model!$M$18=0,0,IF(AND(Model!$M$16=1,H$4&gt;=Model!$M$13-0.000000001,H$4&lt;=Model!$M$13+Model!$M$15+0.000000001,$A5&gt;=Model!$M$14-0.000000001,$A5&lt;=Model!$M$14+Model!$M$15+0.000000001),Model!$M$12,H6))</f>
        <v>0.99848736291450224</v>
      </c>
      <c r="I5" s="12">
        <f ca="1">IF(Model!$M$18=0,0,IF(AND(Model!$M$16=1,I$4&gt;=Model!$M$13-0.000000001,I$4&lt;=Model!$M$13+Model!$M$15+0.000000001,$A5&gt;=Model!$M$14-0.000000001,$A5&lt;=Model!$M$14+Model!$M$15+0.000000001),Model!$M$12,I6))</f>
        <v>0.99782720850251794</v>
      </c>
      <c r="J5" s="12">
        <f ca="1">IF(Model!$M$18=0,0,IF(AND(Model!$M$16=1,J$4&gt;=Model!$M$13-0.000000001,J$4&lt;=Model!$M$13+Model!$M$15+0.000000001,$A5&gt;=Model!$M$14-0.000000001,$A5&lt;=Model!$M$14+Model!$M$15+0.000000001),Model!$M$12,J6))</f>
        <v>0.99694827080813464</v>
      </c>
      <c r="K5" s="12">
        <f ca="1">IF(Model!$M$18=0,0,IF(AND(Model!$M$16=1,K$4&gt;=Model!$M$13-0.000000001,K$4&lt;=Model!$M$13+Model!$M$15+0.000000001,$A5&gt;=Model!$M$14-0.000000001,$A5&lt;=Model!$M$14+Model!$M$15+0.000000001),Model!$M$12,K6))</f>
        <v>0.99579265602647726</v>
      </c>
      <c r="L5" s="12">
        <f ca="1">IF(Model!$M$18=0,0,IF(AND(Model!$M$16=1,L$4&gt;=Model!$M$13-0.000000001,L$4&lt;=Model!$M$13+Model!$M$15+0.000000001,$A5&gt;=Model!$M$14-0.000000001,$A5&lt;=Model!$M$14+Model!$M$15+0.000000001),Model!$M$12,L6))</f>
        <v>0.9942930132231923</v>
      </c>
      <c r="M5" s="12">
        <f ca="1">IF(Model!$M$18=0,0,IF(AND(Model!$M$16=1,M$4&gt;=Model!$M$13-0.000000001,M$4&lt;=Model!$M$13+Model!$M$15+0.000000001,$A5&gt;=Model!$M$14-0.000000001,$A5&lt;=Model!$M$14+Model!$M$15+0.000000001),Model!$M$12,M6))</f>
        <v>0.99237344629149238</v>
      </c>
      <c r="N5" s="12">
        <f ca="1">IF(Model!$M$18=0,0,IF(AND(Model!$M$16=1,N$4&gt;=Model!$M$13-0.000000001,N$4&lt;=Model!$M$13+Model!$M$15+0.000000001,$A5&gt;=Model!$M$14-0.000000001,$A5&lt;=Model!$M$14+Model!$M$15+0.000000001),Model!$M$12,N6))</f>
        <v>0.98995153591322915</v>
      </c>
      <c r="O5" s="12">
        <f ca="1">IF(Model!$M$18=0,0,IF(AND(Model!$M$16=1,O$4&gt;=Model!$M$13-0.000000001,O$4&lt;=Model!$M$13+Model!$M$15+0.000000001,$A5&gt;=Model!$M$14-0.000000001,$A5&lt;=Model!$M$14+Model!$M$15+0.000000001),Model!$M$12,O6))</f>
        <v>0.98694158141297794</v>
      </c>
      <c r="P5" s="12">
        <f ca="1">IF(Model!$M$18=0,0,IF(AND(Model!$M$16=1,P$4&gt;=Model!$M$13-0.000000001,P$4&lt;=Model!$M$13+Model!$M$15+0.000000001,$A5&gt;=Model!$M$14-0.000000001,$A5&lt;=Model!$M$14+Model!$M$15+0.000000001),Model!$M$12,P6))</f>
        <v>0.98325897778342342</v>
      </c>
      <c r="Q5" s="12">
        <f ca="1">IF(Model!$M$18=0,0,IF(AND(Model!$M$16=1,Q$4&gt;=Model!$M$13-0.000000001,Q$4&lt;=Model!$M$13+Model!$M$15+0.000000001,$A5&gt;=Model!$M$14-0.000000001,$A5&lt;=Model!$M$14+Model!$M$15+0.000000001),Model!$M$12,Q6))</f>
        <v>0.97882539705553895</v>
      </c>
      <c r="R5" s="12">
        <f ca="1">IF(Model!$M$18=0,0,IF(AND(Model!$M$16=1,R$4&gt;=Model!$M$13-0.000000001,R$4&lt;=Model!$M$13+Model!$M$15+0.000000001,$A5&gt;=Model!$M$14-0.000000001,$A5&lt;=Model!$M$14+Model!$M$15+0.000000001),Model!$M$12,R6))</f>
        <v>0.97357421040376158</v>
      </c>
      <c r="S5" s="12">
        <f ca="1">IF(Model!$M$18=0,0,IF(AND(Model!$M$16=1,S$4&gt;=Model!$M$13-0.000000001,S$4&lt;=Model!$M$13+Model!$M$15+0.000000001,$A5&gt;=Model!$M$14-0.000000001,$A5&lt;=Model!$M$14+Model!$M$15+0.000000001),Model!$M$12,S6))</f>
        <v>0.96745545346881068</v>
      </c>
      <c r="T5" s="12">
        <f ca="1">IF(Model!$M$18=0,0,IF(AND(Model!$M$16=1,T$4&gt;=Model!$M$13-0.000000001,T$4&lt;=Model!$M$13+Model!$M$15+0.000000001,$A5&gt;=Model!$M$14-0.000000001,$A5&lt;=Model!$M$14+Model!$M$15+0.000000001),Model!$M$12,T6))</f>
        <v>0.9604396683510894</v>
      </c>
      <c r="U5" s="12">
        <f ca="1">IF(Model!$M$18=0,0,IF(AND(Model!$M$16=1,U$4&gt;=Model!$M$13-0.000000001,U$4&lt;=Model!$M$13+Model!$M$15+0.000000001,$A5&gt;=Model!$M$14-0.000000001,$A5&lt;=Model!$M$14+Model!$M$15+0.000000001),Model!$M$12,U6))</f>
        <v>0.9525201545170211</v>
      </c>
      <c r="V5" s="12">
        <f ca="1">IF(Model!$M$18=0,0,IF(AND(Model!$M$16=1,V$4&gt;=Model!$M$13-0.000000001,V$4&lt;=Model!$M$13+Model!$M$15+0.000000001,$A5&gt;=Model!$M$14-0.000000001,$A5&lt;=Model!$M$14+Model!$M$15+0.000000001),Model!$M$12,V6))</f>
        <v>0.94371345833590137</v>
      </c>
      <c r="W5" s="12">
        <f ca="1">IF(Model!$M$18=0,0,IF(AND(Model!$M$16=1,W$4&gt;=Model!$M$13-0.000000001,W$4&lt;=Model!$M$13+Model!$M$15+0.000000001,$A5&gt;=Model!$M$14-0.000000001,$A5&lt;=Model!$M$14+Model!$M$15+0.000000001),Model!$M$12,W6))</f>
        <v>0.93405822564647678</v>
      </c>
      <c r="X5" s="12">
        <f ca="1">IF(Model!$M$18=0,0,IF(AND(Model!$M$16=1,X$4&gt;=Model!$M$13-0.000000001,X$4&lt;=Model!$M$13+Model!$M$15+0.000000001,$A5&gt;=Model!$M$14-0.000000001,$A5&lt;=Model!$M$14+Model!$M$15+0.000000001),Model!$M$12,X6))</f>
        <v>0.92361275202149506</v>
      </c>
      <c r="Y5" s="12">
        <f ca="1">IF(Model!$M$18=0,0,IF(AND(Model!$M$16=1,Y$4&gt;=Model!$M$13-0.000000001,Y$4&lt;=Model!$M$13+Model!$M$15+0.000000001,$A5&gt;=Model!$M$14-0.000000001,$A5&lt;=Model!$M$14+Model!$M$15+0.000000001),Model!$M$12,Y6))</f>
        <v>0.91245165800213646</v>
      </c>
      <c r="Z5" s="12">
        <f ca="1">IF(Model!$M$18=0,0,IF(AND(Model!$M$16=1,Z$4&gt;=Model!$M$13-0.000000001,Z$4&lt;=Model!$M$13+Model!$M$15+0.000000001,$A5&gt;=Model!$M$14-0.000000001,$A5&lt;=Model!$M$14+Model!$M$15+0.000000001),Model!$M$12,Z6))</f>
        <v>0.90066210467305963</v>
      </c>
      <c r="AA5" s="12">
        <f ca="1">IF(Model!$M$18=0,0,IF(AND(Model!$M$16=1,AA$4&gt;=Model!$M$13-0.000000001,AA$4&lt;=Model!$M$13+Model!$M$15+0.000000001,$A5&gt;=Model!$M$14-0.000000001,$A5&lt;=Model!$M$14+Model!$M$15+0.000000001),Model!$M$12,AA6))</f>
        <v>0.88833988871305991</v>
      </c>
      <c r="AB5" s="12">
        <f ca="1">IF(Model!$M$18=0,0,IF(AND(Model!$M$16=1,AB$4&gt;=Model!$M$13-0.000000001,AB$4&lt;=Model!$M$13+Model!$M$15+0.000000001,$A5&gt;=Model!$M$14-0.000000001,$A5&lt;=Model!$M$14+Model!$M$15+0.000000001),Model!$M$12,AB6))</f>
        <v>0.87558566054547016</v>
      </c>
      <c r="AC5" s="12">
        <f ca="1">IF(Model!$M$18=0,0,IF(AND(Model!$M$16=1,AC$4&gt;=Model!$M$13-0.000000001,AC$4&lt;=Model!$M$13+Model!$M$15+0.000000001,$A5&gt;=Model!$M$14-0.000000001,$A5&lt;=Model!$M$14+Model!$M$15+0.000000001),Model!$M$12,AC6))</f>
        <v>0.86250142781073436</v>
      </c>
      <c r="AD5" s="12">
        <f ca="1">IF(Model!$M$18=0,0,IF(AND(Model!$M$16=1,AD$4&gt;=Model!$M$13-0.000000001,AD$4&lt;=Model!$M$13+Model!$M$15+0.000000001,$A5&gt;=Model!$M$14-0.000000001,$A5&lt;=Model!$M$14+Model!$M$15+0.000000001),Model!$M$12,AD6))</f>
        <v>0.84918745269890739</v>
      </c>
      <c r="AE5" s="12">
        <f ca="1">IF(Model!$M$18=0,0,IF(AND(Model!$M$16=1,AE$4&gt;=Model!$M$13-0.000000001,AE$4&lt;=Model!$M$13+Model!$M$15+0.000000001,$A5&gt;=Model!$M$14-0.000000001,$A5&lt;=Model!$M$14+Model!$M$15+0.000000001),Model!$M$12,AE6))</f>
        <v>0.83573962072102004</v>
      </c>
      <c r="AF5" s="12">
        <f ca="1">IF(Model!$M$18=0,0,IF(AND(Model!$M$16=1,AF$4&gt;=Model!$M$13-0.000000001,AF$4&lt;=Model!$M$13+Model!$M$15+0.000000001,$A5&gt;=Model!$M$14-0.000000001,$A5&lt;=Model!$M$14+Model!$M$15+0.000000001),Model!$M$12,AF6))</f>
        <v>0.82224733596939326</v>
      </c>
      <c r="AG5" s="12">
        <f ca="1">IF(Model!$M$18=0,0,IF(AND(Model!$M$16=1,AG$4&gt;=Model!$M$13-0.000000001,AG$4&lt;=Model!$M$13+Model!$M$15+0.000000001,$A5&gt;=Model!$M$14-0.000000001,$A5&lt;=Model!$M$14+Model!$M$15+0.000000001),Model!$M$12,AG6))</f>
        <v>0.80879197201009201</v>
      </c>
      <c r="AH5" s="12">
        <f ca="1">IF(Model!$M$18=0,0,IF(AND(Model!$M$16=1,AH$4&gt;=Model!$M$13-0.000000001,AH$4&lt;=Model!$M$13+Model!$M$15+0.000000001,$A5&gt;=Model!$M$14-0.000000001,$A5&lt;=Model!$M$14+Model!$M$15+0.000000001),Model!$M$12,AH6))</f>
        <v>0.79544587516402154</v>
      </c>
      <c r="AI5" s="12">
        <f ca="1">IF(Model!$M$18=0,0,IF(AND(Model!$M$16=1,AI$4&gt;=Model!$M$13-0.000000001,AI$4&lt;=Model!$M$13+Model!$M$15+0.000000001,$A5&gt;=Model!$M$14-0.000000001,$A5&lt;=Model!$M$14+Model!$M$15+0.000000001),Model!$M$12,AI6))</f>
        <v>0.78227188244310897</v>
      </c>
      <c r="AJ5" s="12">
        <f ca="1">IF(Model!$M$18=0,0,IF(AND(Model!$M$16=1,AJ$4&gt;=Model!$M$13-0.000000001,AJ$4&lt;=Model!$M$13+Model!$M$15+0.000000001,$A5&gt;=Model!$M$14-0.000000001,$A5&lt;=Model!$M$14+Model!$M$15+0.000000001),Model!$M$12,AJ6))</f>
        <v>0.76932328679534534</v>
      </c>
      <c r="AK5" s="12">
        <f ca="1">IF(Model!$M$18=0,0,IF(AND(Model!$M$16=1,AK$4&gt;=Model!$M$13-0.000000001,AK$4&lt;=Model!$M$13+Model!$M$15+0.000000001,$A5&gt;=Model!$M$14-0.000000001,$A5&lt;=Model!$M$14+Model!$M$15+0.000000001),Model!$M$12,AK6))</f>
        <v>0.75664416290283021</v>
      </c>
      <c r="AL5" s="12">
        <f ca="1">IF(Model!$M$18=0,0,IF(AND(Model!$M$16=1,AL$4&gt;=Model!$M$13-0.000000001,AL$4&lt;=Model!$M$13+Model!$M$15+0.000000001,$A5&gt;=Model!$M$14-0.000000001,$A5&lt;=Model!$M$14+Model!$M$15+0.000000001),Model!$M$12,AL6))</f>
        <v>0.74426995943718255</v>
      </c>
      <c r="AM5" s="12">
        <f ca="1">IF(Model!$M$18=0,0,IF(AND(Model!$M$16=1,AM$4&gt;=Model!$M$13-0.000000001,AM$4&lt;=Model!$M$13+Model!$M$15+0.000000001,$A5&gt;=Model!$M$14-0.000000001,$A5&lt;=Model!$M$14+Model!$M$15+0.000000001),Model!$M$12,AM6))</f>
        <v>0.73222826714564748</v>
      </c>
      <c r="AN5" s="12">
        <f ca="1">IF(Model!$M$18=0,0,IF(AND(Model!$M$16=1,AN$4&gt;=Model!$M$13-0.000000001,AN$4&lt;=Model!$M$13+Model!$M$15+0.000000001,$A5&gt;=Model!$M$14-0.000000001,$A5&lt;=Model!$M$14+Model!$M$15+0.000000001),Model!$M$12,AN6))</f>
        <v>0.72053968336077279</v>
      </c>
      <c r="AO5" s="12">
        <f ca="1">IF(Model!$M$18=0,0,IF(AND(Model!$M$16=1,AO$4&gt;=Model!$M$13-0.000000001,AO$4&lt;=Model!$M$13+Model!$M$15+0.000000001,$A5&gt;=Model!$M$14-0.000000001,$A5&lt;=Model!$M$14+Model!$M$15+0.000000001),Model!$M$12,AO6))</f>
        <v>0.70921870900925388</v>
      </c>
      <c r="AP5" s="12">
        <f ca="1">IF(Model!$M$18=0,0,IF(AND(Model!$M$16=1,AP$4&gt;=Model!$M$13-0.000000001,AP$4&lt;=Model!$M$13+Model!$M$15+0.000000001,$A5&gt;=Model!$M$14-0.000000001,$A5&lt;=Model!$M$14+Model!$M$15+0.000000001),Model!$M$12,AP6))</f>
        <v>0.69827463095645181</v>
      </c>
      <c r="AQ5" s="12">
        <f ca="1">IF(Model!$M$18=0,0,IF(AND(Model!$M$16=1,AQ$4&gt;=Model!$M$13-0.000000001,AQ$4&lt;=Model!$M$13+Model!$M$15+0.000000001,$A5&gt;=Model!$M$14-0.000000001,$A5&lt;=Model!$M$14+Model!$M$15+0.000000001),Model!$M$12,AQ6))</f>
        <v>0.68771235850536427</v>
      </c>
      <c r="AR5" s="12">
        <f ca="1">IF(Model!$M$18=0,0,IF(AND(Model!$M$16=1,AR$4&gt;=Model!$M$13-0.000000001,AR$4&lt;=Model!$M$13+Model!$M$15+0.000000001,$A5&gt;=Model!$M$14-0.000000001,$A5&lt;=Model!$M$14+Model!$M$15+0.000000001),Model!$M$12,AR6))</f>
        <v>0.67753319699673098</v>
      </c>
      <c r="AS5" s="12">
        <f ca="1">IF(Model!$M$18=0,0,IF(AND(Model!$M$16=1,AS$4&gt;=Model!$M$13-0.000000001,AS$4&lt;=Model!$M$13+Model!$M$15+0.000000001,$A5&gt;=Model!$M$14-0.000000001,$A5&lt;=Model!$M$14+Model!$M$15+0.000000001),Model!$M$12,AS6))</f>
        <v>0.66773555349493063</v>
      </c>
      <c r="AT5" s="12">
        <f ca="1">IF(Model!$M$18=0,0,IF(AND(Model!$M$16=1,AT$4&gt;=Model!$M$13-0.000000001,AT$4&lt;=Model!$M$13+Model!$M$15+0.000000001,$A5&gt;=Model!$M$14-0.000000001,$A5&lt;=Model!$M$14+Model!$M$15+0.000000001),Model!$M$12,AT6))</f>
        <v>0.65831557990842515</v>
      </c>
      <c r="AU5" s="12">
        <f ca="1">IF(Model!$M$18=0,0,IF(AND(Model!$M$16=1,AU$4&gt;=Model!$M$13-0.000000001,AU$4&lt;=Model!$M$13+Model!$M$15+0.000000001,$A5&gt;=Model!$M$14-0.000000001,$A5&lt;=Model!$M$14+Model!$M$15+0.000000001),Model!$M$12,AU6))</f>
        <v>0.64926776850820689</v>
      </c>
      <c r="AV5" s="12">
        <f ca="1">IF(Model!$M$18=0,0,IF(AND(Model!$M$16=1,AV$4&gt;=Model!$M$13-0.000000001,AV$4&lt;=Model!$M$13+Model!$M$15+0.000000001,$A5&gt;=Model!$M$14-0.000000001,$A5&lt;=Model!$M$14+Model!$M$15+0.000000001),Model!$M$12,AV6))</f>
        <v>0.64058552506016964</v>
      </c>
      <c r="AW5" s="12">
        <f ca="1">IF(Model!$M$18=0,0,IF(AND(Model!$M$16=1,AW$4&gt;=Model!$M$13-0.000000001,AW$4&lt;=Model!$M$13+Model!$M$15+0.000000001,$A5&gt;=Model!$M$14-0.000000001,$A5&lt;=Model!$M$14+Model!$M$15+0.000000001),Model!$M$12,AW6))</f>
        <v>0.63226175760977688</v>
      </c>
      <c r="AX5" s="12">
        <f ca="1">IF(Model!$M$18=0,0,IF(AND(Model!$M$16=1,AX$4&gt;=Model!$M$13-0.000000001,AX$4&lt;=Model!$M$13+Model!$M$15+0.000000001,$A5&gt;=Model!$M$14-0.000000001,$A5&lt;=Model!$M$14+Model!$M$15+0.000000001),Model!$M$12,AX6))</f>
        <v>0.62428953706789747</v>
      </c>
      <c r="AY5" s="12">
        <f ca="1">IF(Model!$M$18=0,0,IF(AND(Model!$M$16=1,AY$4&gt;=Model!$M$13-0.000000001,AY$4&lt;=Model!$M$13+Model!$M$15+0.000000001,$A5&gt;=Model!$M$14-0.000000001,$A5&lt;=Model!$M$14+Model!$M$15+0.000000001),Model!$M$12,AY6))</f>
        <v>0.61666291309692944</v>
      </c>
      <c r="AZ5" s="12">
        <f ca="1">IF(Model!$M$18=0,0,IF(AND(Model!$M$16=1,AZ$4&gt;=Model!$M$13-0.000000001,AZ$4&lt;=Model!$M$13+Model!$M$15+0.000000001,$A5&gt;=Model!$M$14-0.000000001,$A5&lt;=Model!$M$14+Model!$M$15+0.000000001),Model!$M$12,AZ6))</f>
        <v>0.60937801131098712</v>
      </c>
      <c r="BA5" s="12">
        <f ca="1">IF(Model!$M$18=0,0,IF(AND(Model!$M$16=1,BA$4&gt;=Model!$M$13-0.000000001,BA$4&lt;=Model!$M$13+Model!$M$15+0.000000001,$A5&gt;=Model!$M$14-0.000000001,$A5&lt;=Model!$M$14+Model!$M$15+0.000000001),Model!$M$12,BA6))</f>
        <v>0.60243460455424114</v>
      </c>
      <c r="BB5" s="12">
        <f ca="1">IF(Model!$M$18=0,0,IF(AND(Model!$M$16=1,BB$4&gt;=Model!$M$13-0.000000001,BB$4&lt;=Model!$M$13+Model!$M$15+0.000000001,$A5&gt;=Model!$M$14-0.000000001,$A5&lt;=Model!$M$14+Model!$M$15+0.000000001),Model!$M$12,BB6))</f>
        <v>0.59583845606598185</v>
      </c>
      <c r="BC5" s="12">
        <f ca="1">IF(Model!$M$18=0,0,IF(AND(Model!$M$16=1,BC$4&gt;=Model!$M$13-0.000000001,BC$4&lt;=Model!$M$13+Model!$M$15+0.000000001,$A5&gt;=Model!$M$14-0.000000001,$A5&lt;=Model!$M$14+Model!$M$15+0.000000001),Model!$M$12,BC6))</f>
        <v>0.58960489760365575</v>
      </c>
      <c r="BD5" s="12">
        <f ca="1">IF(Model!$M$18=0,0,IF(AND(Model!$M$16=1,BD$4&gt;=Model!$M$13-0.000000001,BD$4&lt;=Model!$M$13+Model!$M$15+0.000000001,$A5&gt;=Model!$M$14-0.000000001,$A5&lt;=Model!$M$14+Model!$M$15+0.000000001),Model!$M$12,BD6))</f>
        <v>0.58376436536531273</v>
      </c>
      <c r="BE5" s="12">
        <f ca="1">IF(Model!$M$18=0,0,IF(AND(Model!$M$16=1,BE$4&gt;=Model!$M$13-0.000000001,BE$4&lt;=Model!$M$13+Model!$M$15+0.000000001,$A5&gt;=Model!$M$14-0.000000001,$A5&lt;=Model!$M$14+Model!$M$15+0.000000001),Model!$M$12,BE6))</f>
        <v>0.57837102452198319</v>
      </c>
      <c r="BF5" s="12">
        <f ca="1">IF(Model!$M$18=0,0,IF(AND(Model!$M$16=1,BF$4&gt;=Model!$M$13-0.000000001,BF$4&lt;=Model!$M$13+Model!$M$15+0.000000001,$A5&gt;=Model!$M$14-0.000000001,$A5&lt;=Model!$M$14+Model!$M$15+0.000000001),Model!$M$12,BF6))</f>
        <v>0.57351625343715484</v>
      </c>
      <c r="BG5" s="12">
        <f ca="1">IF(Model!$M$18=0,0,IF(AND(Model!$M$16=1,BG$4&gt;=Model!$M$13-0.000000001,BG$4&lt;=Model!$M$13+Model!$M$15+0.000000001,$A5&gt;=Model!$M$14-0.000000001,$A5&lt;=Model!$M$14+Model!$M$15+0.000000001),Model!$M$12,BG6))</f>
        <v>0.56934976292914541</v>
      </c>
      <c r="BH5" s="12">
        <f ca="1">IF(Model!$M$18=0,0,IF(AND(Model!$M$16=1,BH$4&gt;=Model!$M$13-0.000000001,BH$4&lt;=Model!$M$13+Model!$M$15+0.000000001,$A5&gt;=Model!$M$14-0.000000001,$A5&lt;=Model!$M$14+Model!$M$15+0.000000001),Model!$M$12,BH6))</f>
        <v>0.56611270045063544</v>
      </c>
      <c r="BI5" s="12">
        <f ca="1">IF(Model!$M$18=0,0,IF(AND(Model!$M$16=1,BI$4&gt;=Model!$M$13-0.000000001,BI$4&lt;=Model!$M$13+Model!$M$15+0.000000001,$A5&gt;=Model!$M$14-0.000000001,$A5&lt;=Model!$M$14+Model!$M$15+0.000000001),Model!$M$12,BI6))</f>
        <v>0.56418955657608705</v>
      </c>
      <c r="BJ5" s="12">
        <f ca="1">IF(Model!$M$18=0,0,IF(AND(Model!$M$16=1,BJ$4&gt;=Model!$M$13-0.000000001,BJ$4&lt;=Model!$M$13+Model!$M$15+0.000000001,$A5&gt;=Model!$M$14-0.000000001,$A5&lt;=Model!$M$14+Model!$M$15+0.000000001),Model!$M$12,BI5))</f>
        <v>0.56418955657608705</v>
      </c>
      <c r="BK5" s="1"/>
    </row>
    <row r="6" spans="1:63" ht="13.5" customHeight="1">
      <c r="A6" s="14">
        <f>Model!$M$7-1*Model!$AJ$9</f>
        <v>1.95</v>
      </c>
      <c r="B6" s="12">
        <f>IF(Model!$M$18=0,0,IF(AND(Model!$M$16=1,B$4&gt;=Model!$M$13-0.000000001,B$4&lt;=Model!$M$13+Model!$M$15+0.000000001,$A6&gt;=Model!$M$14-0.000000001,$A6&lt;=Model!$M$14+Model!$M$15+0.000000001),Model!$M$12,Model!$M$11))</f>
        <v>1</v>
      </c>
      <c r="C6" s="12">
        <f ca="1">IF(Model!$M$18=0,0,IF(AND(Model!$M$16=1,C$4&gt;=Model!$M$13-0.000000001,C$4&lt;=Model!$M$13+Model!$M$15+0.000000001,$A6&gt;=Model!$M$14-0.000000001,$A6&lt;=Model!$M$14+Model!$M$15+0.000000001),Model!$M$12,(Model!$AJ$13*B6+Model!$AJ$14*D6+Model!$AJ$15*C5+Model!$AJ$16*C7)/Model!$AJ$17))</f>
        <v>0.99991082173863655</v>
      </c>
      <c r="D6" s="12">
        <f ca="1">IF(Model!$M$18=0,0,IF(AND(Model!$M$16=1,D$4&gt;=Model!$M$13-0.000000001,D$4&lt;=Model!$M$13+Model!$M$15+0.000000001,$A6&gt;=Model!$M$14-0.000000001,$A6&lt;=Model!$M$14+Model!$M$15+0.000000001),Model!$M$12,(Model!$AJ$13*C6+Model!$AJ$14*E6+Model!$AJ$15*D5+Model!$AJ$16*D7)/Model!$AJ$17))</f>
        <v>0.99978093089400821</v>
      </c>
      <c r="E6" s="12">
        <f ca="1">IF(Model!$M$18=0,0,IF(AND(Model!$M$16=1,E$4&gt;=Model!$M$13-0.000000001,E$4&lt;=Model!$M$13+Model!$M$15+0.000000001,$A6&gt;=Model!$M$14-0.000000001,$A6&lt;=Model!$M$14+Model!$M$15+0.000000001),Model!$M$12,(Model!$AJ$13*D6+Model!$AJ$14*F6+Model!$AJ$15*E5+Model!$AJ$16*E7)/Model!$AJ$17))</f>
        <v>0.99959573247453659</v>
      </c>
      <c r="F6" s="12">
        <f ca="1">IF(Model!$M$18=0,0,IF(AND(Model!$M$16=1,F$4&gt;=Model!$M$13-0.000000001,F$4&lt;=Model!$M$13+Model!$M$15+0.000000001,$A6&gt;=Model!$M$14-0.000000001,$A6&lt;=Model!$M$14+Model!$M$15+0.000000001),Model!$M$12,(Model!$AJ$13*E6+Model!$AJ$14*G6+Model!$AJ$15*F5+Model!$AJ$16*F7)/Model!$AJ$17))</f>
        <v>0.99933606944268571</v>
      </c>
      <c r="G6" s="12">
        <f ca="1">IF(Model!$M$18=0,0,IF(AND(Model!$M$16=1,G$4&gt;=Model!$M$13-0.000000001,G$4&lt;=Model!$M$13+Model!$M$15+0.000000001,$A6&gt;=Model!$M$14-0.000000001,$A6&lt;=Model!$M$14+Model!$M$15+0.000000001),Model!$M$12,(Model!$AJ$13*F6+Model!$AJ$14*H6+Model!$AJ$15*G5+Model!$AJ$16*G7)/Model!$AJ$17))</f>
        <v>0.99897714366339119</v>
      </c>
      <c r="H6" s="12">
        <f ca="1">IF(Model!$M$18=0,0,IF(AND(Model!$M$16=1,H$4&gt;=Model!$M$13-0.000000001,H$4&lt;=Model!$M$13+Model!$M$15+0.000000001,$A6&gt;=Model!$M$14-0.000000001,$A6&lt;=Model!$M$14+Model!$M$15+0.000000001),Model!$M$12,(Model!$AJ$13*G6+Model!$AJ$14*I6+Model!$AJ$15*H5+Model!$AJ$16*H7)/Model!$AJ$17))</f>
        <v>0.99848736291450191</v>
      </c>
      <c r="I6" s="12">
        <f ca="1">IF(Model!$M$18=0,0,IF(AND(Model!$M$16=1,I$4&gt;=Model!$M$13-0.000000001,I$4&lt;=Model!$M$13+Model!$M$15+0.000000001,$A6&gt;=Model!$M$14-0.000000001,$A6&lt;=Model!$M$14+Model!$M$15+0.000000001),Model!$M$12,(Model!$AJ$13*H6+Model!$AJ$14*J6+Model!$AJ$15*I5+Model!$AJ$16*I7)/Model!$AJ$17))</f>
        <v>0.9978272085025176</v>
      </c>
      <c r="J6" s="12">
        <f ca="1">IF(Model!$M$18=0,0,IF(AND(Model!$M$16=1,J$4&gt;=Model!$M$13-0.000000001,J$4&lt;=Model!$M$13+Model!$M$15+0.000000001,$A6&gt;=Model!$M$14-0.000000001,$A6&lt;=Model!$M$14+Model!$M$15+0.000000001),Model!$M$12,(Model!$AJ$13*I6+Model!$AJ$14*K6+Model!$AJ$15*J5+Model!$AJ$16*J7)/Model!$AJ$17))</f>
        <v>0.99694827080813442</v>
      </c>
      <c r="K6" s="12">
        <f ca="1">IF(Model!$M$18=0,0,IF(AND(Model!$M$16=1,K$4&gt;=Model!$M$13-0.000000001,K$4&lt;=Model!$M$13+Model!$M$15+0.000000001,$A6&gt;=Model!$M$14-0.000000001,$A6&lt;=Model!$M$14+Model!$M$15+0.000000001),Model!$M$12,(Model!$AJ$13*J6+Model!$AJ$14*L6+Model!$AJ$15*K5+Model!$AJ$16*K7)/Model!$AJ$17))</f>
        <v>0.99579265602647693</v>
      </c>
      <c r="L6" s="12">
        <f ca="1">IF(Model!$M$18=0,0,IF(AND(Model!$M$16=1,L$4&gt;=Model!$M$13-0.000000001,L$4&lt;=Model!$M$13+Model!$M$15+0.000000001,$A6&gt;=Model!$M$14-0.000000001,$A6&lt;=Model!$M$14+Model!$M$15+0.000000001),Model!$M$12,(Model!$AJ$13*K6+Model!$AJ$14*M6+Model!$AJ$15*L5+Model!$AJ$16*L7)/Model!$AJ$17))</f>
        <v>0.99429301322319197</v>
      </c>
      <c r="M6" s="12">
        <f ca="1">IF(Model!$M$18=0,0,IF(AND(Model!$M$16=1,M$4&gt;=Model!$M$13-0.000000001,M$4&lt;=Model!$M$13+Model!$M$15+0.000000001,$A6&gt;=Model!$M$14-0.000000001,$A6&lt;=Model!$M$14+Model!$M$15+0.000000001),Model!$M$12,(Model!$AJ$13*L6+Model!$AJ$14*N6+Model!$AJ$15*M5+Model!$AJ$16*M7)/Model!$AJ$17))</f>
        <v>0.99237344629149193</v>
      </c>
      <c r="N6" s="12">
        <f ca="1">IF(Model!$M$18=0,0,IF(AND(Model!$M$16=1,N$4&gt;=Model!$M$13-0.000000001,N$4&lt;=Model!$M$13+Model!$M$15+0.000000001,$A6&gt;=Model!$M$14-0.000000001,$A6&lt;=Model!$M$14+Model!$M$15+0.000000001),Model!$M$12,(Model!$AJ$13*M6+Model!$AJ$14*O6+Model!$AJ$15*N5+Model!$AJ$16*N7)/Model!$AJ$17))</f>
        <v>0.98995153591322871</v>
      </c>
      <c r="O6" s="12">
        <f ca="1">IF(Model!$M$18=0,0,IF(AND(Model!$M$16=1,O$4&gt;=Model!$M$13-0.000000001,O$4&lt;=Model!$M$13+Model!$M$15+0.000000001,$A6&gt;=Model!$M$14-0.000000001,$A6&lt;=Model!$M$14+Model!$M$15+0.000000001),Model!$M$12,(Model!$AJ$13*N6+Model!$AJ$14*P6+Model!$AJ$15*O5+Model!$AJ$16*O7)/Model!$AJ$17))</f>
        <v>0.98694158141297761</v>
      </c>
      <c r="P6" s="12">
        <f ca="1">IF(Model!$M$18=0,0,IF(AND(Model!$M$16=1,P$4&gt;=Model!$M$13-0.000000001,P$4&lt;=Model!$M$13+Model!$M$15+0.000000001,$A6&gt;=Model!$M$14-0.000000001,$A6&lt;=Model!$M$14+Model!$M$15+0.000000001),Model!$M$12,(Model!$AJ$13*O6+Model!$AJ$14*Q6+Model!$AJ$15*P5+Model!$AJ$16*P7)/Model!$AJ$17))</f>
        <v>0.98325897778342308</v>
      </c>
      <c r="Q6" s="12">
        <f ca="1">IF(Model!$M$18=0,0,IF(AND(Model!$M$16=1,Q$4&gt;=Model!$M$13-0.000000001,Q$4&lt;=Model!$M$13+Model!$M$15+0.000000001,$A6&gt;=Model!$M$14-0.000000001,$A6&lt;=Model!$M$14+Model!$M$15+0.000000001),Model!$M$12,(Model!$AJ$13*P6+Model!$AJ$14*R6+Model!$AJ$15*Q5+Model!$AJ$16*Q7)/Model!$AJ$17))</f>
        <v>0.97882539705553862</v>
      </c>
      <c r="R6" s="12">
        <f ca="1">IF(Model!$M$18=0,0,IF(AND(Model!$M$16=1,R$4&gt;=Model!$M$13-0.000000001,R$4&lt;=Model!$M$13+Model!$M$15+0.000000001,$A6&gt;=Model!$M$14-0.000000001,$A6&lt;=Model!$M$14+Model!$M$15+0.000000001),Model!$M$12,(Model!$AJ$13*Q6+Model!$AJ$14*S6+Model!$AJ$15*R5+Model!$AJ$16*R7)/Model!$AJ$17))</f>
        <v>0.97357421040376124</v>
      </c>
      <c r="S6" s="12">
        <f ca="1">IF(Model!$M$18=0,0,IF(AND(Model!$M$16=1,S$4&gt;=Model!$M$13-0.000000001,S$4&lt;=Model!$M$13+Model!$M$15+0.000000001,$A6&gt;=Model!$M$14-0.000000001,$A6&lt;=Model!$M$14+Model!$M$15+0.000000001),Model!$M$12,(Model!$AJ$13*R6+Model!$AJ$14*T6+Model!$AJ$15*S5+Model!$AJ$16*S7)/Model!$AJ$17))</f>
        <v>0.96745545346881012</v>
      </c>
      <c r="T6" s="12">
        <f ca="1">IF(Model!$M$18=0,0,IF(AND(Model!$M$16=1,T$4&gt;=Model!$M$13-0.000000001,T$4&lt;=Model!$M$13+Model!$M$15+0.000000001,$A6&gt;=Model!$M$14-0.000000001,$A6&lt;=Model!$M$14+Model!$M$15+0.000000001),Model!$M$12,(Model!$AJ$13*S6+Model!$AJ$14*U6+Model!$AJ$15*T5+Model!$AJ$16*T7)/Model!$AJ$17))</f>
        <v>0.96043966835108885</v>
      </c>
      <c r="U6" s="12">
        <f ca="1">IF(Model!$M$18=0,0,IF(AND(Model!$M$16=1,U$4&gt;=Model!$M$13-0.000000001,U$4&lt;=Model!$M$13+Model!$M$15+0.000000001,$A6&gt;=Model!$M$14-0.000000001,$A6&lt;=Model!$M$14+Model!$M$15+0.000000001),Model!$M$12,(Model!$AJ$13*T6+Model!$AJ$14*V6+Model!$AJ$15*U5+Model!$AJ$16*U7)/Model!$AJ$17))</f>
        <v>0.95252015451702043</v>
      </c>
      <c r="V6" s="12">
        <f ca="1">IF(Model!$M$18=0,0,IF(AND(Model!$M$16=1,V$4&gt;=Model!$M$13-0.000000001,V$4&lt;=Model!$M$13+Model!$M$15+0.000000001,$A6&gt;=Model!$M$14-0.000000001,$A6&lt;=Model!$M$14+Model!$M$15+0.000000001),Model!$M$12,(Model!$AJ$13*U6+Model!$AJ$14*W6+Model!$AJ$15*V5+Model!$AJ$16*V7)/Model!$AJ$17))</f>
        <v>0.94371345833590059</v>
      </c>
      <c r="W6" s="12">
        <f ca="1">IF(Model!$M$18=0,0,IF(AND(Model!$M$16=1,W$4&gt;=Model!$M$13-0.000000001,W$4&lt;=Model!$M$13+Model!$M$15+0.000000001,$A6&gt;=Model!$M$14-0.000000001,$A6&lt;=Model!$M$14+Model!$M$15+0.000000001),Model!$M$12,(Model!$AJ$13*V6+Model!$AJ$14*X6+Model!$AJ$15*W5+Model!$AJ$16*W7)/Model!$AJ$17))</f>
        <v>0.93405822564647578</v>
      </c>
      <c r="X6" s="12">
        <f ca="1">IF(Model!$M$18=0,0,IF(AND(Model!$M$16=1,X$4&gt;=Model!$M$13-0.000000001,X$4&lt;=Model!$M$13+Model!$M$15+0.000000001,$A6&gt;=Model!$M$14-0.000000001,$A6&lt;=Model!$M$14+Model!$M$15+0.000000001),Model!$M$12,(Model!$AJ$13*W6+Model!$AJ$14*Y6+Model!$AJ$15*X5+Model!$AJ$16*X7)/Model!$AJ$17))</f>
        <v>0.92361275202149395</v>
      </c>
      <c r="Y6" s="12">
        <f ca="1">IF(Model!$M$18=0,0,IF(AND(Model!$M$16=1,Y$4&gt;=Model!$M$13-0.000000001,Y$4&lt;=Model!$M$13+Model!$M$15+0.000000001,$A6&gt;=Model!$M$14-0.000000001,$A6&lt;=Model!$M$14+Model!$M$15+0.000000001),Model!$M$12,(Model!$AJ$13*X6+Model!$AJ$14*Z6+Model!$AJ$15*Y5+Model!$AJ$16*Y7)/Model!$AJ$17))</f>
        <v>0.91245165800213479</v>
      </c>
      <c r="Z6" s="12">
        <f ca="1">IF(Model!$M$18=0,0,IF(AND(Model!$M$16=1,Z$4&gt;=Model!$M$13-0.000000001,Z$4&lt;=Model!$M$13+Model!$M$15+0.000000001,$A6&gt;=Model!$M$14-0.000000001,$A6&lt;=Model!$M$14+Model!$M$15+0.000000001),Model!$M$12,(Model!$AJ$13*Y6+Model!$AJ$14*AA6+Model!$AJ$15*Z5+Model!$AJ$16*Z7)/Model!$AJ$17))</f>
        <v>0.90066210467305763</v>
      </c>
      <c r="AA6" s="12">
        <f ca="1">IF(Model!$M$18=0,0,IF(AND(Model!$M$16=1,AA$4&gt;=Model!$M$13-0.000000001,AA$4&lt;=Model!$M$13+Model!$M$15+0.000000001,$A6&gt;=Model!$M$14-0.000000001,$A6&lt;=Model!$M$14+Model!$M$15+0.000000001),Model!$M$12,(Model!$AJ$13*Z6+Model!$AJ$14*AB6+Model!$AJ$15*AA5+Model!$AJ$16*AA7)/Model!$AJ$17))</f>
        <v>0.88833988871305747</v>
      </c>
      <c r="AB6" s="12">
        <f ca="1">IF(Model!$M$18=0,0,IF(AND(Model!$M$16=1,AB$4&gt;=Model!$M$13-0.000000001,AB$4&lt;=Model!$M$13+Model!$M$15+0.000000001,$A6&gt;=Model!$M$14-0.000000001,$A6&lt;=Model!$M$14+Model!$M$15+0.000000001),Model!$M$12,(Model!$AJ$13*AA6+Model!$AJ$14*AC6+Model!$AJ$15*AB5+Model!$AJ$16*AB7)/Model!$AJ$17))</f>
        <v>0.87558566054546705</v>
      </c>
      <c r="AC6" s="12">
        <f ca="1">IF(Model!$M$18=0,0,IF(AND(Model!$M$16=1,AC$4&gt;=Model!$M$13-0.000000001,AC$4&lt;=Model!$M$13+Model!$M$15+0.000000001,$A6&gt;=Model!$M$14-0.000000001,$A6&lt;=Model!$M$14+Model!$M$15+0.000000001),Model!$M$12,(Model!$AJ$13*AB6+Model!$AJ$14*AD6+Model!$AJ$15*AC5+Model!$AJ$16*AC7)/Model!$AJ$17))</f>
        <v>0.86250142781073047</v>
      </c>
      <c r="AD6" s="12">
        <f ca="1">IF(Model!$M$18=0,0,IF(AND(Model!$M$16=1,AD$4&gt;=Model!$M$13-0.000000001,AD$4&lt;=Model!$M$13+Model!$M$15+0.000000001,$A6&gt;=Model!$M$14-0.000000001,$A6&lt;=Model!$M$14+Model!$M$15+0.000000001),Model!$M$12,(Model!$AJ$13*AC6+Model!$AJ$14*AE6+Model!$AJ$15*AD5+Model!$AJ$16*AD7)/Model!$AJ$17))</f>
        <v>0.84918745269890261</v>
      </c>
      <c r="AE6" s="12">
        <f ca="1">IF(Model!$M$18=0,0,IF(AND(Model!$M$16=1,AE$4&gt;=Model!$M$13-0.000000001,AE$4&lt;=Model!$M$13+Model!$M$15+0.000000001,$A6&gt;=Model!$M$14-0.000000001,$A6&lt;=Model!$M$14+Model!$M$15+0.000000001),Model!$M$12,(Model!$AJ$13*AD6+Model!$AJ$14*AF6+Model!$AJ$15*AE5+Model!$AJ$16*AE7)/Model!$AJ$17))</f>
        <v>0.83573962072101415</v>
      </c>
      <c r="AF6" s="12">
        <f ca="1">IF(Model!$M$18=0,0,IF(AND(Model!$M$16=1,AF$4&gt;=Model!$M$13-0.000000001,AF$4&lt;=Model!$M$13+Model!$M$15+0.000000001,$A6&gt;=Model!$M$14-0.000000001,$A6&lt;=Model!$M$14+Model!$M$15+0.000000001),Model!$M$12,(Model!$AJ$13*AE6+Model!$AJ$14*AG6+Model!$AJ$15*AF5+Model!$AJ$16*AF7)/Model!$AJ$17))</f>
        <v>0.82224733596938582</v>
      </c>
      <c r="AG6" s="12">
        <f ca="1">IF(Model!$M$18=0,0,IF(AND(Model!$M$16=1,AG$4&gt;=Model!$M$13-0.000000001,AG$4&lt;=Model!$M$13+Model!$M$15+0.000000001,$A6&gt;=Model!$M$14-0.000000001,$A6&lt;=Model!$M$14+Model!$M$15+0.000000001),Model!$M$12,(Model!$AJ$13*AF6+Model!$AJ$14*AH6+Model!$AJ$15*AG5+Model!$AJ$16*AG7)/Model!$AJ$17))</f>
        <v>0.80879197201008268</v>
      </c>
      <c r="AH6" s="12">
        <f ca="1">IF(Model!$M$18=0,0,IF(AND(Model!$M$16=1,AH$4&gt;=Model!$M$13-0.000000001,AH$4&lt;=Model!$M$13+Model!$M$15+0.000000001,$A6&gt;=Model!$M$14-0.000000001,$A6&lt;=Model!$M$14+Model!$M$15+0.000000001),Model!$M$12,(Model!$AJ$13*AG6+Model!$AJ$14*AI6+Model!$AJ$15*AH5+Model!$AJ$16*AH7)/Model!$AJ$17))</f>
        <v>0.79544587516401</v>
      </c>
      <c r="AI6" s="12">
        <f ca="1">IF(Model!$M$18=0,0,IF(AND(Model!$M$16=1,AI$4&gt;=Model!$M$13-0.000000001,AI$4&lt;=Model!$M$13+Model!$M$15+0.000000001,$A6&gt;=Model!$M$14-0.000000001,$A6&lt;=Model!$M$14+Model!$M$15+0.000000001),Model!$M$12,(Model!$AJ$13*AH6+Model!$AJ$14*AJ6+Model!$AJ$15*AI5+Model!$AJ$16*AI7)/Model!$AJ$17))</f>
        <v>0.78227188244309465</v>
      </c>
      <c r="AJ6" s="12">
        <f ca="1">IF(Model!$M$18=0,0,IF(AND(Model!$M$16=1,AJ$4&gt;=Model!$M$13-0.000000001,AJ$4&lt;=Model!$M$13+Model!$M$15+0.000000001,$A6&gt;=Model!$M$14-0.000000001,$A6&lt;=Model!$M$14+Model!$M$15+0.000000001),Model!$M$12,(Model!$AJ$13*AI6+Model!$AJ$14*AK6+Model!$AJ$15*AJ5+Model!$AJ$16*AJ7)/Model!$AJ$17))</f>
        <v>0.76932328679532758</v>
      </c>
      <c r="AK6" s="12">
        <f ca="1">IF(Model!$M$18=0,0,IF(AND(Model!$M$16=1,AK$4&gt;=Model!$M$13-0.000000001,AK$4&lt;=Model!$M$13+Model!$M$15+0.000000001,$A6&gt;=Model!$M$14-0.000000001,$A6&lt;=Model!$M$14+Model!$M$15+0.000000001),Model!$M$12,(Model!$AJ$13*AJ6+Model!$AJ$14*AL6+Model!$AJ$15*AK5+Model!$AJ$16*AK7)/Model!$AJ$17))</f>
        <v>0.75664416290280812</v>
      </c>
      <c r="AL6" s="12">
        <f ca="1">IF(Model!$M$18=0,0,IF(AND(Model!$M$16=1,AL$4&gt;=Model!$M$13-0.000000001,AL$4&lt;=Model!$M$13+Model!$M$15+0.000000001,$A6&gt;=Model!$M$14-0.000000001,$A6&lt;=Model!$M$14+Model!$M$15+0.000000001),Model!$M$12,(Model!$AJ$13*AK6+Model!$AJ$14*AM6+Model!$AJ$15*AL5+Model!$AJ$16*AL7)/Model!$AJ$17))</f>
        <v>0.74426995943715546</v>
      </c>
      <c r="AM6" s="12">
        <f ca="1">IF(Model!$M$18=0,0,IF(AND(Model!$M$16=1,AM$4&gt;=Model!$M$13-0.000000001,AM$4&lt;=Model!$M$13+Model!$M$15+0.000000001,$A6&gt;=Model!$M$14-0.000000001,$A6&lt;=Model!$M$14+Model!$M$15+0.000000001),Model!$M$12,(Model!$AJ$13*AL6+Model!$AJ$14*AN6+Model!$AJ$15*AM5+Model!$AJ$16*AM7)/Model!$AJ$17))</f>
        <v>0.73222826714561406</v>
      </c>
      <c r="AN6" s="12">
        <f ca="1">IF(Model!$M$18=0,0,IF(AND(Model!$M$16=1,AN$4&gt;=Model!$M$13-0.000000001,AN$4&lt;=Model!$M$13+Model!$M$15+0.000000001,$A6&gt;=Model!$M$14-0.000000001,$A6&lt;=Model!$M$14+Model!$M$15+0.000000001),Model!$M$12,(Model!$AJ$13*AM6+Model!$AJ$14*AO6+Model!$AJ$15*AN5+Model!$AJ$16*AN7)/Model!$AJ$17))</f>
        <v>0.72053968336073182</v>
      </c>
      <c r="AO6" s="12">
        <f ca="1">IF(Model!$M$18=0,0,IF(AND(Model!$M$16=1,AO$4&gt;=Model!$M$13-0.000000001,AO$4&lt;=Model!$M$13+Model!$M$15+0.000000001,$A6&gt;=Model!$M$14-0.000000001,$A6&lt;=Model!$M$14+Model!$M$15+0.000000001),Model!$M$12,(Model!$AJ$13*AN6+Model!$AJ$14*AP6+Model!$AJ$15*AO5+Model!$AJ$16*AO7)/Model!$AJ$17))</f>
        <v>0.70921870900920414</v>
      </c>
      <c r="AP6" s="12">
        <f ca="1">IF(Model!$M$18=0,0,IF(AND(Model!$M$16=1,AP$4&gt;=Model!$M$13-0.000000001,AP$4&lt;=Model!$M$13+Model!$M$15+0.000000001,$A6&gt;=Model!$M$14-0.000000001,$A6&lt;=Model!$M$14+Model!$M$15+0.000000001),Model!$M$12,(Model!$AJ$13*AO6+Model!$AJ$14*AQ6+Model!$AJ$15*AP5+Model!$AJ$16*AP7)/Model!$AJ$17))</f>
        <v>0.69827463095639131</v>
      </c>
      <c r="AQ6" s="12">
        <f ca="1">IF(Model!$M$18=0,0,IF(AND(Model!$M$16=1,AQ$4&gt;=Model!$M$13-0.000000001,AQ$4&lt;=Model!$M$13+Model!$M$15+0.000000001,$A6&gt;=Model!$M$14-0.000000001,$A6&lt;=Model!$M$14+Model!$M$15+0.000000001),Model!$M$12,(Model!$AJ$13*AP6+Model!$AJ$14*AR6+Model!$AJ$15*AQ5+Model!$AJ$16*AQ7)/Model!$AJ$17))</f>
        <v>0.687712358505291</v>
      </c>
      <c r="AR6" s="12">
        <f ca="1">IF(Model!$M$18=0,0,IF(AND(Model!$M$16=1,AR$4&gt;=Model!$M$13-0.000000001,AR$4&lt;=Model!$M$13+Model!$M$15+0.000000001,$A6&gt;=Model!$M$14-0.000000001,$A6&lt;=Model!$M$14+Model!$M$15+0.000000001),Model!$M$12,(Model!$AJ$13*AQ6+Model!$AJ$14*AS6+Model!$AJ$15*AR5+Model!$AJ$16*AR7)/Model!$AJ$17))</f>
        <v>0.67753319699664283</v>
      </c>
      <c r="AS6" s="12">
        <f ca="1">IF(Model!$M$18=0,0,IF(AND(Model!$M$16=1,AS$4&gt;=Model!$M$13-0.000000001,AS$4&lt;=Model!$M$13+Model!$M$15+0.000000001,$A6&gt;=Model!$M$14-0.000000001,$A6&lt;=Model!$M$14+Model!$M$15+0.000000001),Model!$M$12,(Model!$AJ$13*AR6+Model!$AJ$14*AT6+Model!$AJ$15*AS5+Model!$AJ$16*AS7)/Model!$AJ$17))</f>
        <v>0.6677355534948245</v>
      </c>
      <c r="AT6" s="12">
        <f ca="1">IF(Model!$M$18=0,0,IF(AND(Model!$M$16=1,AT$4&gt;=Model!$M$13-0.000000001,AT$4&lt;=Model!$M$13+Model!$M$15+0.000000001,$A6&gt;=Model!$M$14-0.000000001,$A6&lt;=Model!$M$14+Model!$M$15+0.000000001),Model!$M$12,(Model!$AJ$13*AS6+Model!$AJ$14*AU6+Model!$AJ$15*AT5+Model!$AJ$16*AT7)/Model!$AJ$17))</f>
        <v>0.65831557990829814</v>
      </c>
      <c r="AU6" s="12">
        <f ca="1">IF(Model!$M$18=0,0,IF(AND(Model!$M$16=1,AU$4&gt;=Model!$M$13-0.000000001,AU$4&lt;=Model!$M$13+Model!$M$15+0.000000001,$A6&gt;=Model!$M$14-0.000000001,$A6&lt;=Model!$M$14+Model!$M$15+0.000000001),Model!$M$12,(Model!$AJ$13*AT6+Model!$AJ$14*AV6+Model!$AJ$15*AU5+Model!$AJ$16*AU7)/Model!$AJ$17))</f>
        <v>0.64926776850805579</v>
      </c>
      <c r="AV6" s="12">
        <f ca="1">IF(Model!$M$18=0,0,IF(AND(Model!$M$16=1,AV$4&gt;=Model!$M$13-0.000000001,AV$4&lt;=Model!$M$13+Model!$M$15+0.000000001,$A6&gt;=Model!$M$14-0.000000001,$A6&lt;=Model!$M$14+Model!$M$15+0.000000001),Model!$M$12,(Model!$AJ$13*AU6+Model!$AJ$14*AW6+Model!$AJ$15*AV5+Model!$AJ$16*AV7)/Model!$AJ$17))</f>
        <v>0.64058552505999045</v>
      </c>
      <c r="AW6" s="12">
        <f ca="1">IF(Model!$M$18=0,0,IF(AND(Model!$M$16=1,AW$4&gt;=Model!$M$13-0.000000001,AW$4&lt;=Model!$M$13+Model!$M$15+0.000000001,$A6&gt;=Model!$M$14-0.000000001,$A6&lt;=Model!$M$14+Model!$M$15+0.000000001),Model!$M$12,(Model!$AJ$13*AV6+Model!$AJ$14*AX6+Model!$AJ$15*AW5+Model!$AJ$16*AW7)/Model!$AJ$17))</f>
        <v>0.63226175760956538</v>
      </c>
      <c r="AX6" s="12">
        <f ca="1">IF(Model!$M$18=0,0,IF(AND(Model!$M$16=1,AX$4&gt;=Model!$M$13-0.000000001,AX$4&lt;=Model!$M$13+Model!$M$15+0.000000001,$A6&gt;=Model!$M$14-0.000000001,$A6&lt;=Model!$M$14+Model!$M$15+0.000000001),Model!$M$12,(Model!$AJ$13*AW6+Model!$AJ$14*AY6+Model!$AJ$15*AX5+Model!$AJ$16*AX7)/Model!$AJ$17))</f>
        <v>0.62428953706764911</v>
      </c>
      <c r="AY6" s="12">
        <f ca="1">IF(Model!$M$18=0,0,IF(AND(Model!$M$16=1,AY$4&gt;=Model!$M$13-0.000000001,AY$4&lt;=Model!$M$13+Model!$M$15+0.000000001,$A6&gt;=Model!$M$14-0.000000001,$A6&lt;=Model!$M$14+Model!$M$15+0.000000001),Model!$M$12,(Model!$AJ$13*AX6+Model!$AJ$14*AZ6+Model!$AJ$15*AY5+Model!$AJ$16*AY7)/Model!$AJ$17))</f>
        <v>0.61666291309663956</v>
      </c>
      <c r="AZ6" s="12">
        <f ca="1">IF(Model!$M$18=0,0,IF(AND(Model!$M$16=1,AZ$4&gt;=Model!$M$13-0.000000001,AZ$4&lt;=Model!$M$13+Model!$M$15+0.000000001,$A6&gt;=Model!$M$14-0.000000001,$A6&lt;=Model!$M$14+Model!$M$15+0.000000001),Model!$M$12,(Model!$AJ$13*AY6+Model!$AJ$14*BA6+Model!$AJ$15*AZ5+Model!$AJ$16*AZ7)/Model!$AJ$17))</f>
        <v>0.60937801131065095</v>
      </c>
      <c r="BA6" s="12">
        <f ca="1">IF(Model!$M$18=0,0,IF(AND(Model!$M$16=1,BA$4&gt;=Model!$M$13-0.000000001,BA$4&lt;=Model!$M$13+Model!$M$15+0.000000001,$A6&gt;=Model!$M$14-0.000000001,$A6&lt;=Model!$M$14+Model!$M$15+0.000000001),Model!$M$12,(Model!$AJ$13*AZ6+Model!$AJ$14*BB6+Model!$AJ$15*BA5+Model!$AJ$16*BA7)/Model!$AJ$17))</f>
        <v>0.60243460455385367</v>
      </c>
      <c r="BB6" s="12">
        <f ca="1">IF(Model!$M$18=0,0,IF(AND(Model!$M$16=1,BB$4&gt;=Model!$M$13-0.000000001,BB$4&lt;=Model!$M$13+Model!$M$15+0.000000001,$A6&gt;=Model!$M$14-0.000000001,$A6&lt;=Model!$M$14+Model!$M$15+0.000000001),Model!$M$12,(Model!$AJ$13*BA6+Model!$AJ$14*BC6+Model!$AJ$15*BB5+Model!$AJ$16*BB7)/Model!$AJ$17))</f>
        <v>0.59583845606553831</v>
      </c>
      <c r="BC6" s="12">
        <f ca="1">IF(Model!$M$18=0,0,IF(AND(Model!$M$16=1,BC$4&gt;=Model!$M$13-0.000000001,BC$4&lt;=Model!$M$13+Model!$M$15+0.000000001,$A6&gt;=Model!$M$14-0.000000001,$A6&lt;=Model!$M$14+Model!$M$15+0.000000001),Model!$M$12,(Model!$AJ$13*BB6+Model!$AJ$14*BD6+Model!$AJ$15*BC5+Model!$AJ$16*BC7)/Model!$AJ$17))</f>
        <v>0.58960489760315227</v>
      </c>
      <c r="BD6" s="12">
        <f ca="1">IF(Model!$M$18=0,0,IF(AND(Model!$M$16=1,BD$4&gt;=Model!$M$13-0.000000001,BD$4&lt;=Model!$M$13+Model!$M$15+0.000000001,$A6&gt;=Model!$M$14-0.000000001,$A6&lt;=Model!$M$14+Model!$M$15+0.000000001),Model!$M$12,(Model!$AJ$13*BC6+Model!$AJ$14*BE6+Model!$AJ$15*BD5+Model!$AJ$16*BD7)/Model!$AJ$17))</f>
        <v>0.5837643653647463</v>
      </c>
      <c r="BE6" s="12">
        <f ca="1">IF(Model!$M$18=0,0,IF(AND(Model!$M$16=1,BE$4&gt;=Model!$M$13-0.000000001,BE$4&lt;=Model!$M$13+Model!$M$15+0.000000001,$A6&gt;=Model!$M$14-0.000000001,$A6&lt;=Model!$M$14+Model!$M$15+0.000000001),Model!$M$12,(Model!$AJ$13*BD6+Model!$AJ$14*BF6+Model!$AJ$15*BE5+Model!$AJ$16*BE7)/Model!$AJ$17))</f>
        <v>0.57837102452135281</v>
      </c>
      <c r="BF6" s="12">
        <f ca="1">IF(Model!$M$18=0,0,IF(AND(Model!$M$16=1,BF$4&gt;=Model!$M$13-0.000000001,BF$4&lt;=Model!$M$13+Model!$M$15+0.000000001,$A6&gt;=Model!$M$14-0.000000001,$A6&lt;=Model!$M$14+Model!$M$15+0.000000001),Model!$M$12,(Model!$AJ$13*BE6+Model!$AJ$14*BG6+Model!$AJ$15*BF5+Model!$AJ$16*BF7)/Model!$AJ$17))</f>
        <v>0.57351625343646229</v>
      </c>
      <c r="BG6" s="12">
        <f ca="1">IF(Model!$M$18=0,0,IF(AND(Model!$M$16=1,BG$4&gt;=Model!$M$13-0.000000001,BG$4&lt;=Model!$M$13+Model!$M$15+0.000000001,$A6&gt;=Model!$M$14-0.000000001,$A6&lt;=Model!$M$14+Model!$M$15+0.000000001),Model!$M$12,(Model!$AJ$13*BF6+Model!$AJ$14*BH6+Model!$AJ$15*BG5+Model!$AJ$16*BG7)/Model!$AJ$17))</f>
        <v>0.56934976292839601</v>
      </c>
      <c r="BH6" s="12">
        <f ca="1">IF(Model!$M$18=0,0,IF(AND(Model!$M$16=1,BH$4&gt;=Model!$M$13-0.000000001,BH$4&lt;=Model!$M$13+Model!$M$15+0.000000001,$A6&gt;=Model!$M$14-0.000000001,$A6&lt;=Model!$M$14+Model!$M$15+0.000000001),Model!$M$12,(Model!$AJ$13*BG6+Model!$AJ$14*BI6+Model!$AJ$15*BH5+Model!$AJ$16*BH7)/Model!$AJ$17))</f>
        <v>0.56611270044984008</v>
      </c>
      <c r="BI6" s="12">
        <f ca="1">IF(Model!$M$18=0,0,IF(AND(Model!$M$16=1,BI$4&gt;=Model!$M$13-0.000000001,BI$4&lt;=Model!$M$13+Model!$M$15+0.000000001,$A6&gt;=Model!$M$14-0.000000001,$A6&lt;=Model!$M$14+Model!$M$15+0.000000001),Model!$M$12,(Model!$AJ$13*BH6+Model!$AJ$14*BJ6+Model!$AJ$15*BI5+Model!$AJ$16*BI7)/Model!$AJ$17))</f>
        <v>0.56418955657526371</v>
      </c>
      <c r="BJ6" s="12">
        <f ca="1">IF(Model!$M$18=0,0,IF(AND(Model!$M$16=1,BJ$4&gt;=Model!$M$13-0.000000001,BJ$4&lt;=Model!$M$13+Model!$M$15+0.000000001,$A6&gt;=Model!$M$14-0.000000001,$A6&lt;=Model!$M$14+Model!$M$15+0.000000001),Model!$M$12,BI6))</f>
        <v>0.56418955657526371</v>
      </c>
      <c r="BK6" s="1"/>
    </row>
    <row r="7" spans="1:63" ht="13.5" customHeight="1">
      <c r="A7" s="14">
        <f>Model!$M$7-2*Model!$AJ$9</f>
        <v>1.9</v>
      </c>
      <c r="B7" s="12">
        <f>IF(Model!$M$18=0,0,IF(AND(Model!$M$16=1,B$4&gt;=Model!$M$13-0.000000001,B$4&lt;=Model!$M$13+Model!$M$15+0.000000001,$A7&gt;=Model!$M$14-0.000000001,$A7&lt;=Model!$M$14+Model!$M$15+0.000000001),Model!$M$12,Model!$M$11))</f>
        <v>1</v>
      </c>
      <c r="C7" s="12">
        <f ca="1">IF(Model!$M$18=0,0,IF(AND(Model!$M$16=1,C$4&gt;=Model!$M$13-0.000000001,C$4&lt;=Model!$M$13+Model!$M$15+0.000000001,$A7&gt;=Model!$M$14-0.000000001,$A7&lt;=Model!$M$14+Model!$M$15+0.000000001),Model!$M$12,(Model!$AJ$13*B7+Model!$AJ$14*D7+Model!$AJ$15*C6+Model!$AJ$16*C8)/Model!$AJ$17))</f>
        <v>0.9999069451912197</v>
      </c>
      <c r="D7" s="12">
        <f ca="1">IF(Model!$M$18=0,0,IF(AND(Model!$M$16=1,D$4&gt;=Model!$M$13-0.000000001,D$4&lt;=Model!$M$13+Model!$M$15+0.000000001,$A7&gt;=Model!$M$14-0.000000001,$A7&lt;=Model!$M$14+Model!$M$15+0.000000001),Model!$M$12,(Model!$AJ$13*C7+Model!$AJ$14*E7+Model!$AJ$15*D6+Model!$AJ$16*D8)/Model!$AJ$17))</f>
        <v>0.99977129304653733</v>
      </c>
      <c r="E7" s="12">
        <f ca="1">IF(Model!$M$18=0,0,IF(AND(Model!$M$16=1,E$4&gt;=Model!$M$13-0.000000001,E$4&lt;=Model!$M$13+Model!$M$15+0.000000001,$A7&gt;=Model!$M$14-0.000000001,$A7&lt;=Model!$M$14+Model!$M$15+0.000000001),Model!$M$12,(Model!$AJ$13*D7+Model!$AJ$14*F7+Model!$AJ$15*E6+Model!$AJ$16*E8)/Model!$AJ$17))</f>
        <v>0.99957759787718026</v>
      </c>
      <c r="F7" s="12">
        <f ca="1">IF(Model!$M$18=0,0,IF(AND(Model!$M$16=1,F$4&gt;=Model!$M$13-0.000000001,F$4&lt;=Model!$M$13+Model!$M$15+0.000000001,$A7&gt;=Model!$M$14-0.000000001,$A7&lt;=Model!$M$14+Model!$M$15+0.000000001),Model!$M$12,(Model!$AJ$13*E7+Model!$AJ$14*G7+Model!$AJ$15*F6+Model!$AJ$16*F8)/Model!$AJ$17))</f>
        <v>0.99930550067420409</v>
      </c>
      <c r="G7" s="12">
        <f ca="1">IF(Model!$M$18=0,0,IF(AND(Model!$M$16=1,G$4&gt;=Model!$M$13-0.000000001,G$4&lt;=Model!$M$13+Model!$M$15+0.000000001,$A7&gt;=Model!$M$14-0.000000001,$A7&lt;=Model!$M$14+Model!$M$15+0.000000001),Model!$M$12,(Model!$AJ$13*F7+Model!$AJ$14*H7+Model!$AJ$15*G6+Model!$AJ$16*G8)/Model!$AJ$17))</f>
        <v>0.99892853574333818</v>
      </c>
      <c r="H7" s="12">
        <f ca="1">IF(Model!$M$18=0,0,IF(AND(Model!$M$16=1,H$4&gt;=Model!$M$13-0.000000001,H$4&lt;=Model!$M$13+Model!$M$15+0.000000001,$A7&gt;=Model!$M$14-0.000000001,$A7&lt;=Model!$M$14+Model!$M$15+0.000000001),Model!$M$12,(Model!$AJ$13*G7+Model!$AJ$14*I7+Model!$AJ$15*H6+Model!$AJ$16*H8)/Model!$AJ$17))</f>
        <v>0.99841284620315185</v>
      </c>
      <c r="I7" s="12">
        <f ca="1">IF(Model!$M$18=0,0,IF(AND(Model!$M$16=1,I$4&gt;=Model!$M$13-0.000000001,I$4&lt;=Model!$M$13+Model!$M$15+0.000000001,$A7&gt;=Model!$M$14-0.000000001,$A7&lt;=Model!$M$14+Model!$M$15+0.000000001),Model!$M$12,(Model!$AJ$13*H7+Model!$AJ$14*J7+Model!$AJ$15*I6+Model!$AJ$16*I8)/Model!$AJ$17))</f>
        <v>0.99771591457892395</v>
      </c>
      <c r="J7" s="12">
        <f ca="1">IF(Model!$M$18=0,0,IF(AND(Model!$M$16=1,J$4&gt;=Model!$M$13-0.000000001,J$4&lt;=Model!$M$13+Model!$M$15+0.000000001,$A7&gt;=Model!$M$14-0.000000001,$A7&lt;=Model!$M$14+Model!$M$15+0.000000001),Model!$M$12,(Model!$AJ$13*I7+Model!$AJ$14*K7+Model!$AJ$15*J6+Model!$AJ$16*J8)/Model!$AJ$17))</f>
        <v>0.99678547904821624</v>
      </c>
      <c r="K7" s="12">
        <f ca="1">IF(Model!$M$18=0,0,IF(AND(Model!$M$16=1,K$4&gt;=Model!$M$13-0.000000001,K$4&lt;=Model!$M$13+Model!$M$15+0.000000001,$A7&gt;=Model!$M$14-0.000000001,$A7&lt;=Model!$M$14+Model!$M$15+0.000000001),Model!$M$12,(Model!$AJ$13*J7+Model!$AJ$14*L7+Model!$AJ$15*K6+Model!$AJ$16*K8)/Model!$AJ$17))</f>
        <v>0.99555887665727538</v>
      </c>
      <c r="L7" s="12">
        <f ca="1">IF(Model!$M$18=0,0,IF(AND(Model!$M$16=1,L$4&gt;=Model!$M$13-0.000000001,L$4&lt;=Model!$M$13+Model!$M$15+0.000000001,$A7&gt;=Model!$M$14-0.000000001,$A7&lt;=Model!$M$14+Model!$M$15+0.000000001),Model!$M$12,(Model!$AJ$13*K7+Model!$AJ$14*M7+Model!$AJ$15*L6+Model!$AJ$16*L8)/Model!$AJ$17))</f>
        <v>0.99396311594996412</v>
      </c>
      <c r="M7" s="12">
        <f ca="1">IF(Model!$M$18=0,0,IF(AND(Model!$M$16=1,M$4&gt;=Model!$M$13-0.000000001,M$4&lt;=Model!$M$13+Model!$M$15+0.000000001,$A7&gt;=Model!$M$14-0.000000001,$A7&lt;=Model!$M$14+Model!$M$15+0.000000001),Model!$M$12,(Model!$AJ$13*L7+Model!$AJ$14*N7+Model!$AJ$15*M6+Model!$AJ$16*M8)/Model!$AJ$17))</f>
        <v>0.99191600627220433</v>
      </c>
      <c r="N7" s="12">
        <f ca="1">IF(Model!$M$18=0,0,IF(AND(Model!$M$16=1,N$4&gt;=Model!$M$13-0.000000001,N$4&lt;=Model!$M$13+Model!$M$15+0.000000001,$A7&gt;=Model!$M$14-0.000000001,$A7&lt;=Model!$M$14+Model!$M$15+0.000000001),Model!$M$12,(Model!$AJ$13*M7+Model!$AJ$14*O7+Model!$AJ$15*N6+Model!$AJ$16*N8)/Model!$AJ$17))</f>
        <v>0.98932862484608419</v>
      </c>
      <c r="O7" s="12">
        <f ca="1">IF(Model!$M$18=0,0,IF(AND(Model!$M$16=1,O$4&gt;=Model!$M$13-0.000000001,O$4&lt;=Model!$M$13+Model!$M$15+0.000000001,$A7&gt;=Model!$M$14-0.000000001,$A7&lt;=Model!$M$14+Model!$M$15+0.000000001),Model!$M$12,(Model!$AJ$13*N7+Model!$AJ$14*P7+Model!$AJ$15*O6+Model!$AJ$16*O8)/Model!$AJ$17))</f>
        <v>0.98610925329215482</v>
      </c>
      <c r="P7" s="12">
        <f ca="1">IF(Model!$M$18=0,0,IF(AND(Model!$M$16=1,P$4&gt;=Model!$M$13-0.000000001,P$4&lt;=Model!$M$13+Model!$M$15+0.000000001,$A7&gt;=Model!$M$14-0.000000001,$A7&lt;=Model!$M$14+Model!$M$15+0.000000001),Model!$M$12,(Model!$AJ$13*O7+Model!$AJ$14*Q7+Model!$AJ$15*P6+Model!$AJ$16*P8)/Model!$AJ$17))</f>
        <v>0.98216865306697532</v>
      </c>
      <c r="Q7" s="12">
        <f ca="1">IF(Model!$M$18=0,0,IF(AND(Model!$M$16=1,Q$4&gt;=Model!$M$13-0.000000001,Q$4&lt;=Model!$M$13+Model!$M$15+0.000000001,$A7&gt;=Model!$M$14-0.000000001,$A7&lt;=Model!$M$14+Model!$M$15+0.000000001),Model!$M$12,(Model!$AJ$13*P7+Model!$AJ$14*R7+Model!$AJ$15*Q6+Model!$AJ$16*Q8)/Model!$AJ$17))</f>
        <v>0.97742621261548879</v>
      </c>
      <c r="R7" s="12">
        <f ca="1">IF(Model!$M$18=0,0,IF(AND(Model!$M$16=1,R$4&gt;=Model!$M$13-0.000000001,R$4&lt;=Model!$M$13+Model!$M$15+0.000000001,$A7&gt;=Model!$M$14-0.000000001,$A7&lt;=Model!$M$14+Model!$M$15+0.000000001),Model!$M$12,(Model!$AJ$13*Q7+Model!$AJ$14*S7+Model!$AJ$15*R6+Model!$AJ$16*R8)/Model!$AJ$17))</f>
        <v>0.97181618736104525</v>
      </c>
      <c r="S7" s="12">
        <f ca="1">IF(Model!$M$18=0,0,IF(AND(Model!$M$16=1,S$4&gt;=Model!$M$13-0.000000001,S$4&lt;=Model!$M$13+Model!$M$15+0.000000001,$A7&gt;=Model!$M$14-0.000000001,$A7&lt;=Model!$M$14+Model!$M$15+0.000000001),Model!$M$12,(Model!$AJ$13*R7+Model!$AJ$14*T7+Model!$AJ$15*S6+Model!$AJ$16*S8)/Model!$AJ$17))</f>
        <v>0.965293103184104</v>
      </c>
      <c r="T7" s="12">
        <f ca="1">IF(Model!$M$18=0,0,IF(AND(Model!$M$16=1,T$4&gt;=Model!$M$13-0.000000001,T$4&lt;=Model!$M$13+Model!$M$15+0.000000001,$A7&gt;=Model!$M$14-0.000000001,$A7&lt;=Model!$M$14+Model!$M$15+0.000000001),Model!$M$12,(Model!$AJ$13*S7+Model!$AJ$14*U7+Model!$AJ$15*T6+Model!$AJ$16*T8)/Model!$AJ$17))</f>
        <v>0.95783550450857347</v>
      </c>
      <c r="U7" s="12">
        <f ca="1">IF(Model!$M$18=0,0,IF(AND(Model!$M$16=1,U$4&gt;=Model!$M$13-0.000000001,U$4&lt;=Model!$M$13+Model!$M$15+0.000000001,$A7&gt;=Model!$M$14-0.000000001,$A7&lt;=Model!$M$14+Model!$M$15+0.000000001),Model!$M$12,(Model!$AJ$13*T7+Model!$AJ$14*V7+Model!$AJ$15*U6+Model!$AJ$16*U8)/Model!$AJ$17))</f>
        <v>0.94944757994703566</v>
      </c>
      <c r="V7" s="12">
        <f ca="1">IF(Model!$M$18=0,0,IF(AND(Model!$M$16=1,V$4&gt;=Model!$M$13-0.000000001,V$4&lt;=Model!$M$13+Model!$M$15+0.000000001,$A7&gt;=Model!$M$14-0.000000001,$A7&lt;=Model!$M$14+Model!$M$15+0.000000001),Model!$M$12,(Model!$AJ$13*U7+Model!$AJ$14*W7+Model!$AJ$15*V6+Model!$AJ$16*V8)/Model!$AJ$17))</f>
        <v>0.94015864675364325</v>
      </c>
      <c r="W7" s="12">
        <f ca="1">IF(Model!$M$18=0,0,IF(AND(Model!$M$16=1,W$4&gt;=Model!$M$13-0.000000001,W$4&lt;=Model!$M$13+Model!$M$15+0.000000001,$A7&gt;=Model!$M$14-0.000000001,$A7&lt;=Model!$M$14+Model!$M$15+0.000000001),Model!$M$12,(Model!$AJ$13*V7+Model!$AJ$14*X7+Model!$AJ$15*W6+Model!$AJ$16*W8)/Model!$AJ$17))</f>
        <v>0.9300208502373174</v>
      </c>
      <c r="X7" s="12">
        <f ca="1">IF(Model!$M$18=0,0,IF(AND(Model!$M$16=1,X$4&gt;=Model!$M$13-0.000000001,X$4&lt;=Model!$M$13+Model!$M$15+0.000000001,$A7&gt;=Model!$M$14-0.000000001,$A7&lt;=Model!$M$14+Model!$M$15+0.000000001),Model!$M$12,(Model!$AJ$13*W7+Model!$AJ$14*Y7+Model!$AJ$15*X6+Model!$AJ$16*X8)/Model!$AJ$17))</f>
        <v>0.91910563560337633</v>
      </c>
      <c r="Y7" s="12">
        <f ca="1">IF(Model!$M$18=0,0,IF(AND(Model!$M$16=1,Y$4&gt;=Model!$M$13-0.000000001,Y$4&lt;=Model!$M$13+Model!$M$15+0.000000001,$A7&gt;=Model!$M$14-0.000000001,$A7&lt;=Model!$M$14+Model!$M$15+0.000000001),Model!$M$12,(Model!$AJ$13*X7+Model!$AJ$14*Z7+Model!$AJ$15*Y6+Model!$AJ$16*Y8)/Model!$AJ$17))</f>
        <v>0.90749957030216866</v>
      </c>
      <c r="Z7" s="12">
        <f ca="1">IF(Model!$M$18=0,0,IF(AND(Model!$M$16=1,Z$4&gt;=Model!$M$13-0.000000001,Z$4&lt;=Model!$M$13+Model!$M$15+0.000000001,$A7&gt;=Model!$M$14-0.000000001,$A7&lt;=Model!$M$14+Model!$M$15+0.000000001),Model!$M$12,(Model!$AJ$13*Y7+Model!$AJ$14*AA7+Model!$AJ$15*Z6+Model!$AJ$16*Z8)/Model!$AJ$17))</f>
        <v>0.89529999063943611</v>
      </c>
      <c r="AA7" s="12">
        <f ca="1">IF(Model!$M$18=0,0,IF(AND(Model!$M$16=1,AA$4&gt;=Model!$M$13-0.000000001,AA$4&lt;=Model!$M$13+Model!$M$15+0.000000001,$A7&gt;=Model!$M$14-0.000000001,$A7&lt;=Model!$M$14+Model!$M$15+0.000000001),Model!$M$12,(Model!$AJ$13*Z7+Model!$AJ$14*AB7+Model!$AJ$15*AA6+Model!$AJ$16*AA8)/Model!$AJ$17))</f>
        <v>0.88261079294063993</v>
      </c>
      <c r="AB7" s="12">
        <f ca="1">IF(Model!$M$18=0,0,IF(AND(Model!$M$16=1,AB$4&gt;=Model!$M$13-0.000000001,AB$4&lt;=Model!$M$13+Model!$M$15+0.000000001,$A7&gt;=Model!$M$14-0.000000001,$A7&lt;=Model!$M$14+Model!$M$15+0.000000001),Model!$M$12,(Model!$AJ$13*AA7+Model!$AJ$14*AC7+Model!$AJ$15*AB6+Model!$AJ$16*AB8)/Model!$AJ$17))</f>
        <v>0.86953855102880862</v>
      </c>
      <c r="AC7" s="12">
        <f ca="1">IF(Model!$M$18=0,0,IF(AND(Model!$M$16=1,AC$4&gt;=Model!$M$13-0.000000001,AC$4&lt;=Model!$M$13+Model!$M$15+0.000000001,$A7&gt;=Model!$M$14-0.000000001,$A7&lt;=Model!$M$14+Model!$M$15+0.000000001),Model!$M$12,(Model!$AJ$13*AB7+Model!$AJ$14*AD7+Model!$AJ$15*AC6+Model!$AJ$16*AC8)/Model!$AJ$17))</f>
        <v>0.85618905382044164</v>
      </c>
      <c r="AD7" s="12">
        <f ca="1">IF(Model!$M$18=0,0,IF(AND(Model!$M$16=1,AD$4&gt;=Model!$M$13-0.000000001,AD$4&lt;=Model!$M$13+Model!$M$15+0.000000001,$A7&gt;=Model!$M$14-0.000000001,$A7&lt;=Model!$M$14+Model!$M$15+0.000000001),Model!$M$12,(Model!$AJ$13*AC7+Model!$AJ$14*AE7+Model!$AJ$15*AD6+Model!$AJ$16*AD8)/Model!$AJ$17))</f>
        <v>0.84266432200903441</v>
      </c>
      <c r="AE7" s="12">
        <f ca="1">IF(Model!$M$18=0,0,IF(AND(Model!$M$16=1,AE$4&gt;=Model!$M$13-0.000000001,AE$4&lt;=Model!$M$13+Model!$M$15+0.000000001,$A7&gt;=Model!$M$14-0.000000001,$A7&lt;=Model!$M$14+Model!$M$15+0.000000001),Model!$M$12,(Model!$AJ$13*AD7+Model!$AJ$14*AF7+Model!$AJ$15*AE6+Model!$AJ$16*AE8)/Model!$AJ$17))</f>
        <v>0.82906015750579065</v>
      </c>
      <c r="AF7" s="12">
        <f ca="1">IF(Model!$M$18=0,0,IF(AND(Model!$M$16=1,AF$4&gt;=Model!$M$13-0.000000001,AF$4&lt;=Model!$M$13+Model!$M$15+0.000000001,$A7&gt;=Model!$M$14-0.000000001,$A7&lt;=Model!$M$14+Model!$M$15+0.000000001),Model!$M$12,(Model!$AJ$13*AE7+Model!$AJ$14*AG7+Model!$AJ$15*AF6+Model!$AJ$16*AF8)/Model!$AJ$17))</f>
        <v>0.81546427280122291</v>
      </c>
      <c r="AG7" s="12">
        <f ca="1">IF(Model!$M$18=0,0,IF(AND(Model!$M$16=1,AG$4&gt;=Model!$M$13-0.000000001,AG$4&lt;=Model!$M$13+Model!$M$15+0.000000001,$A7&gt;=Model!$M$14-0.000000001,$A7&lt;=Model!$M$14+Model!$M$15+0.000000001),Model!$M$12,(Model!$AJ$13*AF7+Model!$AJ$14*AH7+Model!$AJ$15*AG6+Model!$AJ$16*AG8)/Model!$AJ$17))</f>
        <v>0.80195502291717091</v>
      </c>
      <c r="AH7" s="12">
        <f ca="1">IF(Model!$M$18=0,0,IF(AND(Model!$M$16=1,AH$4&gt;=Model!$M$13-0.000000001,AH$4&lt;=Model!$M$13+Model!$M$15+0.000000001,$A7&gt;=Model!$M$14-0.000000001,$A7&lt;=Model!$M$14+Model!$M$15+0.000000001),Model!$M$12,(Model!$AJ$13*AG7+Model!$AJ$14*AI7+Model!$AJ$15*AH6+Model!$AJ$16*AH8)/Model!$AJ$17))</f>
        <v>0.7886007226157794</v>
      </c>
      <c r="AI7" s="12">
        <f ca="1">IF(Model!$M$18=0,0,IF(AND(Model!$M$16=1,AI$4&gt;=Model!$M$13-0.000000001,AI$4&lt;=Model!$M$13+Model!$M$15+0.000000001,$A7&gt;=Model!$M$14-0.000000001,$A7&lt;=Model!$M$14+Model!$M$15+0.000000001),Model!$M$12,(Model!$AJ$13*AH7+Model!$AJ$14*AJ7+Model!$AJ$15*AI6+Model!$AJ$16*AI8)/Model!$AJ$17))</f>
        <v>0.77545948900944284</v>
      </c>
      <c r="AJ7" s="12">
        <f ca="1">IF(Model!$M$18=0,0,IF(AND(Model!$M$16=1,AJ$4&gt;=Model!$M$13-0.000000001,AJ$4&lt;=Model!$M$13+Model!$M$15+0.000000001,$A7&gt;=Model!$M$14-0.000000001,$A7&lt;=Model!$M$14+Model!$M$15+0.000000001),Model!$M$12,(Model!$AJ$13*AI7+Model!$AJ$14*AK7+Model!$AJ$15*AJ6+Model!$AJ$16*AJ8)/Model!$AJ$17))</f>
        <v>0.76257951721613937</v>
      </c>
      <c r="AK7" s="12">
        <f ca="1">IF(Model!$M$18=0,0,IF(AND(Model!$M$16=1,AK$4&gt;=Model!$M$13-0.000000001,AK$4&lt;=Model!$M$13+Model!$M$15+0.000000001,$A7&gt;=Model!$M$14-0.000000001,$A7&lt;=Model!$M$14+Model!$M$15+0.000000001),Model!$M$12,(Model!$AJ$13*AJ7+Model!$AJ$14*AL7+Model!$AJ$15*AK6+Model!$AJ$16*AK8)/Model!$AJ$17))</f>
        <v>0.74999968052961119</v>
      </c>
      <c r="AL7" s="12">
        <f ca="1">IF(Model!$M$18=0,0,IF(AND(Model!$M$16=1,AL$4&gt;=Model!$M$13-0.000000001,AL$4&lt;=Model!$M$13+Model!$M$15+0.000000001,$A7&gt;=Model!$M$14-0.000000001,$A7&lt;=Model!$M$14+Model!$M$15+0.000000001),Model!$M$12,(Model!$AJ$13*AK7+Model!$AJ$14*AM7+Model!$AJ$15*AL6+Model!$AJ$16*AL8)/Model!$AJ$17))</f>
        <v>0.73775034653013094</v>
      </c>
      <c r="AM7" s="12">
        <f ca="1">IF(Model!$M$18=0,0,IF(AND(Model!$M$16=1,AM$4&gt;=Model!$M$13-0.000000001,AM$4&lt;=Model!$M$13+Model!$M$15+0.000000001,$A7&gt;=Model!$M$14-0.000000001,$A7&lt;=Model!$M$14+Model!$M$15+0.000000001),Model!$M$12,(Model!$AJ$13*AL7+Model!$AJ$14*AN7+Model!$AJ$15*AM6+Model!$AJ$16*AM8)/Model!$AJ$17))</f>
        <v>0.72585431249307786</v>
      </c>
      <c r="AN7" s="12">
        <f ca="1">IF(Model!$M$18=0,0,IF(AND(Model!$M$16=1,AN$4&gt;=Model!$M$13-0.000000001,AN$4&lt;=Model!$M$13+Model!$M$15+0.000000001,$A7&gt;=Model!$M$14-0.000000001,$A7&lt;=Model!$M$14+Model!$M$15+0.000000001),Model!$M$12,(Model!$AJ$13*AM7+Model!$AJ$14*AO7+Model!$AJ$15*AN6+Model!$AJ$16*AN8)/Model!$AJ$17))</f>
        <v>0.71432778203480596</v>
      </c>
      <c r="AO7" s="12">
        <f ca="1">IF(Model!$M$18=0,0,IF(AND(Model!$M$16=1,AO$4&gt;=Model!$M$13-0.000000001,AO$4&lt;=Model!$M$13+Model!$M$15+0.000000001,$A7&gt;=Model!$M$14-0.000000001,$A7&lt;=Model!$M$14+Model!$M$15+0.000000001),Model!$M$12,(Model!$AJ$13*AN7+Model!$AJ$14*AP7+Model!$AJ$15*AO6+Model!$AJ$16*AO8)/Model!$AJ$17))</f>
        <v>0.7031813255345668</v>
      </c>
      <c r="AP7" s="12">
        <f ca="1">IF(Model!$M$18=0,0,IF(AND(Model!$M$16=1,AP$4&gt;=Model!$M$13-0.000000001,AP$4&lt;=Model!$M$13+Model!$M$15+0.000000001,$A7&gt;=Model!$M$14-0.000000001,$A7&lt;=Model!$M$14+Model!$M$15+0.000000001),Model!$M$12,(Model!$AJ$13*AO7+Model!$AJ$14*AQ7+Model!$AJ$15*AP6+Model!$AJ$16*AP8)/Model!$AJ$17))</f>
        <v>0.69242078632808002</v>
      </c>
      <c r="AQ7" s="12">
        <f ca="1">IF(Model!$M$18=0,0,IF(AND(Model!$M$16=1,AQ$4&gt;=Model!$M$13-0.000000001,AQ$4&lt;=Model!$M$13+Model!$M$15+0.000000001,$A7&gt;=Model!$M$14-0.000000001,$A7&lt;=Model!$M$14+Model!$M$15+0.000000001),Model!$M$12,(Model!$AJ$13*AP7+Model!$AJ$14*AR7+Model!$AJ$15*AQ6+Model!$AJ$16*AQ8)/Model!$AJ$17))</f>
        <v>0.68204811133705623</v>
      </c>
      <c r="AR7" s="12">
        <f ca="1">IF(Model!$M$18=0,0,IF(AND(Model!$M$16=1,AR$4&gt;=Model!$M$13-0.000000001,AR$4&lt;=Model!$M$13+Model!$M$15+0.000000001,$A7&gt;=Model!$M$14-0.000000001,$A7&lt;=Model!$M$14+Model!$M$15+0.000000001),Model!$M$12,(Model!$AJ$13*AQ7+Model!$AJ$14*AS7+Model!$AJ$15*AR6+Model!$AJ$16*AR8)/Model!$AJ$17))</f>
        <v>0.67206209823520824</v>
      </c>
      <c r="AS7" s="12">
        <f ca="1">IF(Model!$M$18=0,0,IF(AND(Model!$M$16=1,AS$4&gt;=Model!$M$13-0.000000001,AS$4&lt;=Model!$M$13+Model!$M$15+0.000000001,$A7&gt;=Model!$M$14-0.000000001,$A7&lt;=Model!$M$14+Model!$M$15+0.000000001),Model!$M$12,(Model!$AJ$13*AR7+Model!$AJ$14*AT7+Model!$AJ$15*AS6+Model!$AJ$16*AS8)/Model!$AJ$17))</f>
        <v>0.66245906182828707</v>
      </c>
      <c r="AT7" s="12">
        <f ca="1">IF(Model!$M$18=0,0,IF(AND(Model!$M$16=1,AT$4&gt;=Model!$M$13-0.000000001,AT$4&lt;=Model!$M$13+Model!$M$15+0.000000001,$A7&gt;=Model!$M$14-0.000000001,$A7&lt;=Model!$M$14+Model!$M$15+0.000000001),Model!$M$12,(Model!$AJ$13*AS7+Model!$AJ$14*AU7+Model!$AJ$15*AT6+Model!$AJ$16*AT8)/Model!$AJ$17))</f>
        <v>0.6532334309283494</v>
      </c>
      <c r="AU7" s="12">
        <f ca="1">IF(Model!$M$18=0,0,IF(AND(Model!$M$16=1,AU$4&gt;=Model!$M$13-0.000000001,AU$4&lt;=Model!$M$13+Model!$M$15+0.000000001,$A7&gt;=Model!$M$14-0.000000001,$A7&lt;=Model!$M$14+Model!$M$15+0.000000001),Model!$M$12,(Model!$AJ$13*AT7+Model!$AJ$14*AV7+Model!$AJ$15*AU6+Model!$AJ$16*AU8)/Model!$AJ$17))</f>
        <v>0.64437829485527987</v>
      </c>
      <c r="AV7" s="12">
        <f ca="1">IF(Model!$M$18=0,0,IF(AND(Model!$M$16=1,AV$4&gt;=Model!$M$13-0.000000001,AV$4&lt;=Model!$M$13+Model!$M$15+0.000000001,$A7&gt;=Model!$M$14-0.000000001,$A7&lt;=Model!$M$14+Model!$M$15+0.000000001),Model!$M$12,(Model!$AJ$13*AU7+Model!$AJ$14*AW7+Model!$AJ$15*AV6+Model!$AJ$16*AV8)/Model!$AJ$17))</f>
        <v>0.63588592733775229</v>
      </c>
      <c r="AW7" s="12">
        <f ca="1">IF(Model!$M$18=0,0,IF(AND(Model!$M$16=1,AW$4&gt;=Model!$M$13-0.000000001,AW$4&lt;=Model!$M$13+Model!$M$15+0.000000001,$A7&gt;=Model!$M$14-0.000000001,$A7&lt;=Model!$M$14+Model!$M$15+0.000000001),Model!$M$12,(Model!$AJ$13*AV7+Model!$AJ$14*AX7+Model!$AJ$15*AW6+Model!$AJ$16*AW8)/Model!$AJ$17))</f>
        <v>0.62774832697517802</v>
      </c>
      <c r="AX7" s="12">
        <f ca="1">IF(Model!$M$18=0,0,IF(AND(Model!$M$16=1,AX$4&gt;=Model!$M$13-0.000000001,AX$4&lt;=Model!$M$13+Model!$M$15+0.000000001,$A7&gt;=Model!$M$14-0.000000001,$A7&lt;=Model!$M$14+Model!$M$15+0.000000001),Model!$M$12,(Model!$AJ$13*AW7+Model!$AJ$14*AY7+Model!$AJ$15*AX6+Model!$AJ$16*AX8)/Model!$AJ$17))</f>
        <v>0.61995783022500461</v>
      </c>
      <c r="AY7" s="12">
        <f ca="1">IF(Model!$M$18=0,0,IF(AND(Model!$M$16=1,AY$4&gt;=Model!$M$13-0.000000001,AY$4&lt;=Model!$M$13+Model!$M$15+0.000000001,$A7&gt;=Model!$M$14-0.000000001,$A7&lt;=Model!$M$14+Model!$M$15+0.000000001),Model!$M$12,(Model!$AJ$13*AX7+Model!$AJ$14*AZ7+Model!$AJ$15*AY6+Model!$AJ$16*AY8)/Model!$AJ$17))</f>
        <v>0.61250787892520553</v>
      </c>
      <c r="AZ7" s="12">
        <f ca="1">IF(Model!$M$18=0,0,IF(AND(Model!$M$16=1,AZ$4&gt;=Model!$M$13-0.000000001,AZ$4&lt;=Model!$M$13+Model!$M$15+0.000000001,$A7&gt;=Model!$M$14-0.000000001,$A7&lt;=Model!$M$14+Model!$M$15+0.000000001),Model!$M$12,(Model!$AJ$13*AY7+Model!$AJ$14*BA7+Model!$AJ$15*AZ6+Model!$AJ$16*AZ8)/Model!$AJ$17))</f>
        <v>0.60539406538741358</v>
      </c>
      <c r="BA7" s="12">
        <f ca="1">IF(Model!$M$18=0,0,IF(AND(Model!$M$16=1,BA$4&gt;=Model!$M$13-0.000000001,BA$4&lt;=Model!$M$13+Model!$M$15+0.000000001,$A7&gt;=Model!$M$14-0.000000001,$A7&lt;=Model!$M$14+Model!$M$15+0.000000001),Model!$M$12,(Model!$AJ$13*AZ7+Model!$AJ$14*BB7+Model!$AJ$15*BA6+Model!$AJ$16*BA8)/Model!$AJ$17))</f>
        <v>0.59861564290576386</v>
      </c>
      <c r="BB7" s="12">
        <f ca="1">IF(Model!$M$18=0,0,IF(AND(Model!$M$16=1,BB$4&gt;=Model!$M$13-0.000000001,BB$4&lt;=Model!$M$13+Model!$M$15+0.000000001,$A7&gt;=Model!$M$14-0.000000001,$A7&lt;=Model!$M$14+Model!$M$15+0.000000001),Model!$M$12,(Model!$AJ$13*BA7+Model!$AJ$14*BC7+Model!$AJ$15*BB6+Model!$AJ$16*BB8)/Model!$AJ$17))</f>
        <v>0.59217779179407137</v>
      </c>
      <c r="BC7" s="12">
        <f ca="1">IF(Model!$M$18=0,0,IF(AND(Model!$M$16=1,BC$4&gt;=Model!$M$13-0.000000001,BC$4&lt;=Model!$M$13+Model!$M$15+0.000000001,$A7&gt;=Model!$M$14-0.000000001,$A7&lt;=Model!$M$14+Model!$M$15+0.000000001),Model!$M$12,(Model!$AJ$13*BB7+Model!$AJ$14*BD7+Model!$AJ$15*BC6+Model!$AJ$16*BC8)/Model!$AJ$17))</f>
        <v>0.5860950921464182</v>
      </c>
      <c r="BD7" s="12">
        <f ca="1">IF(Model!$M$18=0,0,IF(AND(Model!$M$16=1,BD$4&gt;=Model!$M$13-0.000000001,BD$4&lt;=Model!$M$13+Model!$M$15+0.000000001,$A7&gt;=Model!$M$14-0.000000001,$A7&lt;=Model!$M$14+Model!$M$15+0.000000001),Model!$M$12,(Model!$AJ$13*BC7+Model!$AJ$14*BE7+Model!$AJ$15*BD6+Model!$AJ$16*BD8)/Model!$AJ$17))</f>
        <v>0.58039690784878162</v>
      </c>
      <c r="BE7" s="12">
        <f ca="1">IF(Model!$M$18=0,0,IF(AND(Model!$M$16=1,BE$4&gt;=Model!$M$13-0.000000001,BE$4&lt;=Model!$M$13+Model!$M$15+0.000000001,$A7&gt;=Model!$M$14-0.000000001,$A7&lt;=Model!$M$14+Model!$M$15+0.000000001),Model!$M$12,(Model!$AJ$13*BD7+Model!$AJ$14*BF7+Model!$AJ$15*BE6+Model!$AJ$16*BE8)/Model!$AJ$17))</f>
        <v>0.57513578433921542</v>
      </c>
      <c r="BF7" s="12">
        <f ca="1">IF(Model!$M$18=0,0,IF(AND(Model!$M$16=1,BF$4&gt;=Model!$M$13-0.000000001,BF$4&lt;=Model!$M$13+Model!$M$15+0.000000001,$A7&gt;=Model!$M$14-0.000000001,$A7&lt;=Model!$M$14+Model!$M$15+0.000000001),Model!$M$12,(Model!$AJ$13*BE7+Model!$AJ$14*BG7+Model!$AJ$15*BF6+Model!$AJ$16*BF8)/Model!$AJ$17))</f>
        <v>0.57040058731507526</v>
      </c>
      <c r="BG7" s="12">
        <f ca="1">IF(Model!$M$18=0,0,IF(AND(Model!$M$16=1,BG$4&gt;=Model!$M$13-0.000000001,BG$4&lt;=Model!$M$13+Model!$M$15+0.000000001,$A7&gt;=Model!$M$14-0.000000001,$A7&lt;=Model!$M$14+Model!$M$15+0.000000001),Model!$M$12,(Model!$AJ$13*BF7+Model!$AJ$14*BH7+Model!$AJ$15*BG6+Model!$AJ$16*BG8)/Model!$AJ$17))</f>
        <v>0.56633708964257634</v>
      </c>
      <c r="BH7" s="12">
        <f ca="1">IF(Model!$M$18=0,0,IF(AND(Model!$M$16=1,BH$4&gt;=Model!$M$13-0.000000001,BH$4&lt;=Model!$M$13+Model!$M$15+0.000000001,$A7&gt;=Model!$M$14-0.000000001,$A7&lt;=Model!$M$14+Model!$M$15+0.000000001),Model!$M$12,(Model!$AJ$13*BG7+Model!$AJ$14*BI7+Model!$AJ$15*BH6+Model!$AJ$16*BH8)/Model!$AJ$17))</f>
        <v>0.56318025060418786</v>
      </c>
      <c r="BI7" s="12">
        <f ca="1">IF(Model!$M$18=0,0,IF(AND(Model!$M$16=1,BI$4&gt;=Model!$M$13-0.000000001,BI$4&lt;=Model!$M$13+Model!$M$15+0.000000001,$A7&gt;=Model!$M$14-0.000000001,$A7&lt;=Model!$M$14+Model!$M$15+0.000000001),Model!$M$12,(Model!$AJ$13*BH7+Model!$AJ$14*BJ7+Model!$AJ$15*BI6+Model!$AJ$16*BI8)/Model!$AJ$17))</f>
        <v>0.56130484076094933</v>
      </c>
      <c r="BJ7" s="12">
        <f ca="1">IF(Model!$M$18=0,0,IF(AND(Model!$M$16=1,BJ$4&gt;=Model!$M$13-0.000000001,BJ$4&lt;=Model!$M$13+Model!$M$15+0.000000001,$A7&gt;=Model!$M$14-0.000000001,$A7&lt;=Model!$M$14+Model!$M$15+0.000000001),Model!$M$12,BI7))</f>
        <v>0.56130484076094933</v>
      </c>
      <c r="BK7" s="1"/>
    </row>
    <row r="8" spans="1:63" ht="13.5" customHeight="1">
      <c r="A8" s="14">
        <f>Model!$M$7-3*Model!$AJ$9</f>
        <v>1.85</v>
      </c>
      <c r="B8" s="12">
        <f>IF(Model!$M$18=0,0,IF(AND(Model!$M$16=1,B$4&gt;=Model!$M$13-0.000000001,B$4&lt;=Model!$M$13+Model!$M$15+0.000000001,$A8&gt;=Model!$M$14-0.000000001,$A8&lt;=Model!$M$14+Model!$M$15+0.000000001),Model!$M$12,Model!$M$11))</f>
        <v>1</v>
      </c>
      <c r="C8" s="12">
        <f ca="1">IF(Model!$M$18=0,0,IF(AND(Model!$M$16=1,C$4&gt;=Model!$M$13-0.000000001,C$4&lt;=Model!$M$13+Model!$M$15+0.000000001,$A8&gt;=Model!$M$14-0.000000001,$A8&lt;=Model!$M$14+Model!$M$15+0.000000001),Model!$M$12,(Model!$AJ$13*B8+Model!$AJ$14*D8+Model!$AJ$15*C7+Model!$AJ$16*C9)/Model!$AJ$17))</f>
        <v>0.99989913857531554</v>
      </c>
      <c r="D8" s="12">
        <f ca="1">IF(Model!$M$18=0,0,IF(AND(Model!$M$16=1,D$4&gt;=Model!$M$13-0.000000001,D$4&lt;=Model!$M$13+Model!$M$15+0.000000001,$A8&gt;=Model!$M$14-0.000000001,$A8&lt;=Model!$M$14+Model!$M$15+0.000000001),Model!$M$12,(Model!$AJ$13*C8+Model!$AJ$14*E8+Model!$AJ$15*D7+Model!$AJ$16*D9)/Model!$AJ$17))</f>
        <v>0.99975187215139971</v>
      </c>
      <c r="E8" s="12">
        <f ca="1">IF(Model!$M$18=0,0,IF(AND(Model!$M$16=1,E$4&gt;=Model!$M$13-0.000000001,E$4&lt;=Model!$M$13+Model!$M$15+0.000000001,$A8&gt;=Model!$M$14-0.000000001,$A8&lt;=Model!$M$14+Model!$M$15+0.000000001),Model!$M$12,(Model!$AJ$13*D8+Model!$AJ$14*F8+Model!$AJ$15*E7+Model!$AJ$16*E9)/Model!$AJ$17))</f>
        <v>0.99954101772876447</v>
      </c>
      <c r="F8" s="12">
        <f ca="1">IF(Model!$M$18=0,0,IF(AND(Model!$M$16=1,F$4&gt;=Model!$M$13-0.000000001,F$4&lt;=Model!$M$13+Model!$M$15+0.000000001,$A8&gt;=Model!$M$14-0.000000001,$A8&lt;=Model!$M$14+Model!$M$15+0.000000001),Model!$M$12,(Model!$AJ$13*E8+Model!$AJ$14*G8+Model!$AJ$15*F7+Model!$AJ$16*F9)/Model!$AJ$17))</f>
        <v>0.99924375103212415</v>
      </c>
      <c r="G8" s="12">
        <f ca="1">IF(Model!$M$18=0,0,IF(AND(Model!$M$16=1,G$4&gt;=Model!$M$13-0.000000001,G$4&lt;=Model!$M$13+Model!$M$15+0.000000001,$A8&gt;=Model!$M$14-0.000000001,$A8&lt;=Model!$M$14+Model!$M$15+0.000000001),Model!$M$12,(Model!$AJ$13*F8+Model!$AJ$14*H8+Model!$AJ$15*G7+Model!$AJ$16*G9)/Model!$AJ$17))</f>
        <v>0.99883016996717255</v>
      </c>
      <c r="H8" s="12">
        <f ca="1">IF(Model!$M$18=0,0,IF(AND(Model!$M$16=1,H$4&gt;=Model!$M$13-0.000000001,H$4&lt;=Model!$M$13+Model!$M$15+0.000000001,$A8&gt;=Model!$M$14-0.000000001,$A8&lt;=Model!$M$14+Model!$M$15+0.000000001),Model!$M$12,(Model!$AJ$13*G8+Model!$AJ$14*I8+Model!$AJ$15*H7+Model!$AJ$16*H9)/Model!$AJ$17))</f>
        <v>0.99826172680575065</v>
      </c>
      <c r="I8" s="12">
        <f ca="1">IF(Model!$M$18=0,0,IF(AND(Model!$M$16=1,I$4&gt;=Model!$M$13-0.000000001,I$4&lt;=Model!$M$13+Model!$M$15+0.000000001,$A8&gt;=Model!$M$14-0.000000001,$A8&lt;=Model!$M$14+Model!$M$15+0.000000001),Model!$M$12,(Model!$AJ$13*H8+Model!$AJ$14*J8+Model!$AJ$15*I7+Model!$AJ$16*I9)/Model!$AJ$17))</f>
        <v>0.99748965874969553</v>
      </c>
      <c r="J8" s="12">
        <f ca="1">IF(Model!$M$18=0,0,IF(AND(Model!$M$16=1,J$4&gt;=Model!$M$13-0.000000001,J$4&lt;=Model!$M$13+Model!$M$15+0.000000001,$A8&gt;=Model!$M$14-0.000000001,$A8&lt;=Model!$M$14+Model!$M$15+0.000000001),Model!$M$12,(Model!$AJ$13*I8+Model!$AJ$14*K8+Model!$AJ$15*J7+Model!$AJ$16*J9)/Model!$AJ$17))</f>
        <v>0.99645363638317785</v>
      </c>
      <c r="K8" s="12">
        <f ca="1">IF(Model!$M$18=0,0,IF(AND(Model!$M$16=1,K$4&gt;=Model!$M$13-0.000000001,K$4&lt;=Model!$M$13+Model!$M$15+0.000000001,$A8&gt;=Model!$M$14-0.000000001,$A8&lt;=Model!$M$14+Model!$M$15+0.000000001),Model!$M$12,(Model!$AJ$13*J8+Model!$AJ$14*L8+Model!$AJ$15*K7+Model!$AJ$16*K9)/Model!$AJ$17))</f>
        <v>0.99508095440897315</v>
      </c>
      <c r="L8" s="12">
        <f ca="1">IF(Model!$M$18=0,0,IF(AND(Model!$M$16=1,L$4&gt;=Model!$M$13-0.000000001,L$4&lt;=Model!$M$13+Model!$M$15+0.000000001,$A8&gt;=Model!$M$14-0.000000001,$A8&lt;=Model!$M$14+Model!$M$15+0.000000001),Model!$M$12,(Model!$AJ$13*K8+Model!$AJ$14*M8+Model!$AJ$15*L7+Model!$AJ$16*L9)/Model!$AJ$17))</f>
        <v>0.99328668729352887</v>
      </c>
      <c r="M8" s="12">
        <f ca="1">IF(Model!$M$18=0,0,IF(AND(Model!$M$16=1,M$4&gt;=Model!$M$13-0.000000001,M$4&lt;=Model!$M$13+Model!$M$15+0.000000001,$A8&gt;=Model!$M$14-0.000000001,$A8&lt;=Model!$M$14+Model!$M$15+0.000000001),Model!$M$12,(Model!$AJ$13*L8+Model!$AJ$14*N8+Model!$AJ$15*M7+Model!$AJ$16*M9)/Model!$AJ$17))</f>
        <v>0.99097528316239702</v>
      </c>
      <c r="N8" s="12">
        <f ca="1">IF(Model!$M$18=0,0,IF(AND(Model!$M$16=1,N$4&gt;=Model!$M$13-0.000000001,N$4&lt;=Model!$M$13+Model!$M$15+0.000000001,$A8&gt;=Model!$M$14-0.000000001,$A8&lt;=Model!$M$14+Model!$M$15+0.000000001),Model!$M$12,(Model!$AJ$13*M8+Model!$AJ$14*O8+Model!$AJ$15*N7+Model!$AJ$16*N9)/Model!$AJ$17))</f>
        <v>0.98804401319368862</v>
      </c>
      <c r="O8" s="12">
        <f ca="1">IF(Model!$M$18=0,0,IF(AND(Model!$M$16=1,O$4&gt;=Model!$M$13-0.000000001,O$4&lt;=Model!$M$13+Model!$M$15+0.000000001,$A8&gt;=Model!$M$14-0.000000001,$A8&lt;=Model!$M$14+Model!$M$15+0.000000001),Model!$M$12,(Model!$AJ$13*N8+Model!$AJ$14*P8+Model!$AJ$15*O7+Model!$AJ$16*O9)/Model!$AJ$17))</f>
        <v>0.98438846806561708</v>
      </c>
      <c r="P8" s="12">
        <f ca="1">IF(Model!$M$18=0,0,IF(AND(Model!$M$16=1,P$4&gt;=Model!$M$13-0.000000001,P$4&lt;=Model!$M$13+Model!$M$15+0.000000001,$A8&gt;=Model!$M$14-0.000000001,$A8&lt;=Model!$M$14+Model!$M$15+0.000000001),Model!$M$12,(Model!$AJ$13*O8+Model!$AJ$14*Q8+Model!$AJ$15*P7+Model!$AJ$16*P9)/Model!$AJ$17))</f>
        <v>0.97990986846424422</v>
      </c>
      <c r="Q8" s="12">
        <f ca="1">IF(Model!$M$18=0,0,IF(AND(Model!$M$16=1,Q$4&gt;=Model!$M$13-0.000000001,Q$4&lt;=Model!$M$13+Model!$M$15+0.000000001,$A8&gt;=Model!$M$14-0.000000001,$A8&lt;=Model!$M$14+Model!$M$15+0.000000001),Model!$M$12,(Model!$AJ$13*P8+Model!$AJ$14*R8+Model!$AJ$15*Q7+Model!$AJ$16*Q9)/Model!$AJ$17))</f>
        <v>0.97452339275265276</v>
      </c>
      <c r="R8" s="12">
        <f ca="1">IF(Model!$M$18=0,0,IF(AND(Model!$M$16=1,R$4&gt;=Model!$M$13-0.000000001,R$4&lt;=Model!$M$13+Model!$M$15+0.000000001,$A8&gt;=Model!$M$14-0.000000001,$A8&lt;=Model!$M$14+Model!$M$15+0.000000001),Model!$M$12,(Model!$AJ$13*Q8+Model!$AJ$14*S8+Model!$AJ$15*R7+Model!$AJ$16*R9)/Model!$AJ$17))</f>
        <v>0.96816621061360464</v>
      </c>
      <c r="S8" s="12">
        <f ca="1">IF(Model!$M$18=0,0,IF(AND(Model!$M$16=1,S$4&gt;=Model!$M$13-0.000000001,S$4&lt;=Model!$M$13+Model!$M$15+0.000000001,$A8&gt;=Model!$M$14-0.000000001,$A8&lt;=Model!$M$14+Model!$M$15+0.000000001),Model!$M$12,(Model!$AJ$13*R8+Model!$AJ$14*T8+Model!$AJ$15*S7+Model!$AJ$16*S9)/Model!$AJ$17))</f>
        <v>0.96080372530951585</v>
      </c>
      <c r="T8" s="12">
        <f ca="1">IF(Model!$M$18=0,0,IF(AND(Model!$M$16=1,T$4&gt;=Model!$M$13-0.000000001,T$4&lt;=Model!$M$13+Model!$M$15+0.000000001,$A8&gt;=Model!$M$14-0.000000001,$A8&lt;=Model!$M$14+Model!$M$15+0.000000001),Model!$M$12,(Model!$AJ$13*S8+Model!$AJ$14*U8+Model!$AJ$15*T7+Model!$AJ$16*T9)/Model!$AJ$17))</f>
        <v>0.95243286721429987</v>
      </c>
      <c r="U8" s="12">
        <f ca="1">IF(Model!$M$18=0,0,IF(AND(Model!$M$16=1,U$4&gt;=Model!$M$13-0.000000001,U$4&lt;=Model!$M$13+Model!$M$15+0.000000001,$A8&gt;=Model!$M$14-0.000000001,$A8&lt;=Model!$M$14+Model!$M$15+0.000000001),Model!$M$12,(Model!$AJ$13*T8+Model!$AJ$14*V8+Model!$AJ$15*U7+Model!$AJ$16*U9)/Model!$AJ$17))</f>
        <v>0.94308205172813497</v>
      </c>
      <c r="V8" s="12">
        <f ca="1">IF(Model!$M$18=0,0,IF(AND(Model!$M$16=1,V$4&gt;=Model!$M$13-0.000000001,V$4&lt;=Model!$M$13+Model!$M$15+0.000000001,$A8&gt;=Model!$M$14-0.000000001,$A8&lt;=Model!$M$14+Model!$M$15+0.000000001),Model!$M$12,(Model!$AJ$13*U8+Model!$AJ$14*W8+Model!$AJ$15*V7+Model!$AJ$16*V9)/Model!$AJ$17))</f>
        <v>0.93280823189762174</v>
      </c>
      <c r="W8" s="12">
        <f ca="1">IF(Model!$M$18=0,0,IF(AND(Model!$M$16=1,W$4&gt;=Model!$M$13-0.000000001,W$4&lt;=Model!$M$13+Model!$M$15+0.000000001,$A8&gt;=Model!$M$14-0.000000001,$A8&lt;=Model!$M$14+Model!$M$15+0.000000001),Model!$M$12,(Model!$AJ$13*V8+Model!$AJ$14*X8+Model!$AJ$15*W7+Model!$AJ$16*W9)/Model!$AJ$17))</f>
        <v>0.92169199468760965</v>
      </c>
      <c r="X8" s="12">
        <f ca="1">IF(Model!$M$18=0,0,IF(AND(Model!$M$16=1,X$4&gt;=Model!$M$13-0.000000001,X$4&lt;=Model!$M$13+Model!$M$15+0.000000001,$A8&gt;=Model!$M$14-0.000000001,$A8&lt;=Model!$M$14+Model!$M$15+0.000000001),Model!$M$12,(Model!$AJ$13*W8+Model!$AJ$14*Y8+Model!$AJ$15*X7+Model!$AJ$16*X9)/Model!$AJ$17))</f>
        <v>0.9098317625355522</v>
      </c>
      <c r="Y8" s="12">
        <f ca="1">IF(Model!$M$18=0,0,IF(AND(Model!$M$16=1,Y$4&gt;=Model!$M$13-0.000000001,Y$4&lt;=Model!$M$13+Model!$M$15+0.000000001,$A8&gt;=Model!$M$14-0.000000001,$A8&lt;=Model!$M$14+Model!$M$15+0.000000001),Model!$M$12,(Model!$AJ$13*X8+Model!$AJ$14*Z8+Model!$AJ$15*Y7+Model!$AJ$16*Y9)/Model!$AJ$17))</f>
        <v>0.89733796431312152</v>
      </c>
      <c r="Z8" s="12">
        <f ca="1">IF(Model!$M$18=0,0,IF(AND(Model!$M$16=1,Z$4&gt;=Model!$M$13-0.000000001,Z$4&lt;=Model!$M$13+Model!$M$15+0.000000001,$A8&gt;=Model!$M$14-0.000000001,$A8&lt;=Model!$M$14+Model!$M$15+0.000000001),Model!$M$12,(Model!$AJ$13*Y8+Model!$AJ$14*AA8+Model!$AJ$15*Z7+Model!$AJ$16*Z9)/Model!$AJ$17))</f>
        <v>0.88432770481050749</v>
      </c>
      <c r="AA8" s="12">
        <f ca="1">IF(Model!$M$18=0,0,IF(AND(Model!$M$16=1,AA$4&gt;=Model!$M$13-0.000000001,AA$4&lt;=Model!$M$13+Model!$M$15+0.000000001,$A8&gt;=Model!$M$14-0.000000001,$A8&lt;=Model!$M$14+Model!$M$15+0.000000001),Model!$M$12,(Model!$AJ$13*Z8+Model!$AJ$14*AB8+Model!$AJ$15*AA7+Model!$AJ$16*AA9)/Model!$AJ$17))</f>
        <v>0.87092014253185468</v>
      </c>
      <c r="AB8" s="12">
        <f ca="1">IF(Model!$M$18=0,0,IF(AND(Model!$M$16=1,AB$4&gt;=Model!$M$13-0.000000001,AB$4&lt;=Model!$M$13+Model!$M$15+0.000000001,$A8&gt;=Model!$M$14-0.000000001,$A8&lt;=Model!$M$14+Model!$M$15+0.000000001),Model!$M$12,(Model!$AJ$13*AA8+Model!$AJ$14*AC8+Model!$AJ$15*AB7+Model!$AJ$16*AB9)/Model!$AJ$17))</f>
        <v>0.85723257585276391</v>
      </c>
      <c r="AC8" s="12">
        <f ca="1">IF(Model!$M$18=0,0,IF(AND(Model!$M$16=1,AC$4&gt;=Model!$M$13-0.000000001,AC$4&lt;=Model!$M$13+Model!$M$15+0.000000001,$A8&gt;=Model!$M$14-0.000000001,$A8&lt;=Model!$M$14+Model!$M$15+0.000000001),Model!$M$12,(Model!$AJ$13*AB8+Model!$AJ$14*AD8+Model!$AJ$15*AC7+Model!$AJ$16*AC9)/Model!$AJ$17))</f>
        <v>0.84337716582900146</v>
      </c>
      <c r="AD8" s="12">
        <f ca="1">IF(Model!$M$18=0,0,IF(AND(Model!$M$16=1,AD$4&gt;=Model!$M$13-0.000000001,AD$4&lt;=Model!$M$13+Model!$M$15+0.000000001,$A8&gt;=Model!$M$14-0.000000001,$A8&lt;=Model!$M$14+Model!$M$15+0.000000001),Model!$M$12,(Model!$AJ$13*AC8+Model!$AJ$14*AE8+Model!$AJ$15*AD7+Model!$AJ$16*AD9)/Model!$AJ$17))</f>
        <v>0.82945825810528939</v>
      </c>
      <c r="AE8" s="12">
        <f ca="1">IF(Model!$M$18=0,0,IF(AND(Model!$M$16=1,AE$4&gt;=Model!$M$13-0.000000001,AE$4&lt;=Model!$M$13+Model!$M$15+0.000000001,$A8&gt;=Model!$M$14-0.000000001,$A8&lt;=Model!$M$14+Model!$M$15+0.000000001),Model!$M$12,(Model!$AJ$13*AD8+Model!$AJ$14*AF8+Model!$AJ$15*AE7+Model!$AJ$16*AE9)/Model!$AJ$17))</f>
        <v>0.81557033224025655</v>
      </c>
      <c r="AF8" s="12">
        <f ca="1">IF(Model!$M$18=0,0,IF(AND(Model!$M$16=1,AF$4&gt;=Model!$M$13-0.000000001,AF$4&lt;=Model!$M$13+Model!$M$15+0.000000001,$A8&gt;=Model!$M$14-0.000000001,$A8&lt;=Model!$M$14+Model!$M$15+0.000000001),Model!$M$12,(Model!$AJ$13*AE8+Model!$AJ$14*AG8+Model!$AJ$15*AF7+Model!$AJ$16*AF9)/Model!$AJ$17))</f>
        <v>0.80179663246024424</v>
      </c>
      <c r="AG8" s="12">
        <f ca="1">IF(Model!$M$18=0,0,IF(AND(Model!$M$16=1,AG$4&gt;=Model!$M$13-0.000000001,AG$4&lt;=Model!$M$13+Model!$M$15+0.000000001,$A8&gt;=Model!$M$14-0.000000001,$A8&lt;=Model!$M$14+Model!$M$15+0.000000001),Model!$M$12,(Model!$AJ$13*AF8+Model!$AJ$14*AH8+Model!$AJ$15*AG7+Model!$AJ$16*AG9)/Model!$AJ$17))</f>
        <v>0.78820849929955306</v>
      </c>
      <c r="AH8" s="12">
        <f ca="1">IF(Model!$M$18=0,0,IF(AND(Model!$M$16=1,AH$4&gt;=Model!$M$13-0.000000001,AH$4&lt;=Model!$M$13+Model!$M$15+0.000000001,$A8&gt;=Model!$M$14-0.000000001,$A8&lt;=Model!$M$14+Model!$M$15+0.000000001),Model!$M$12,(Model!$AJ$13*AG8+Model!$AJ$14*AI8+Model!$AJ$15*AH7+Model!$AJ$16*AH9)/Model!$AJ$17))</f>
        <v>0.77486535322177319</v>
      </c>
      <c r="AI8" s="12">
        <f ca="1">IF(Model!$M$18=0,0,IF(AND(Model!$M$16=1,AI$4&gt;=Model!$M$13-0.000000001,AI$4&lt;=Model!$M$13+Model!$M$15+0.000000001,$A8&gt;=Model!$M$14-0.000000001,$A8&lt;=Model!$M$14+Model!$M$15+0.000000001),Model!$M$12,(Model!$AJ$13*AH8+Model!$AJ$14*AJ8+Model!$AJ$15*AI7+Model!$AJ$16*AI9)/Model!$AJ$17))</f>
        <v>0.76181521695955878</v>
      </c>
      <c r="AJ8" s="12">
        <f ca="1">IF(Model!$M$18=0,0,IF(AND(Model!$M$16=1,AJ$4&gt;=Model!$M$13-0.000000001,AJ$4&lt;=Model!$M$13+Model!$M$15+0.000000001,$A8&gt;=Model!$M$14-0.000000001,$A8&lt;=Model!$M$14+Model!$M$15+0.000000001),Model!$M$12,(Model!$AJ$13*AI8+Model!$AJ$14*AK8+Model!$AJ$15*AJ7+Model!$AJ$16*AJ9)/Model!$AJ$17))</f>
        <v>0.74909562663348617</v>
      </c>
      <c r="AK8" s="12">
        <f ca="1">IF(Model!$M$18=0,0,IF(AND(Model!$M$16=1,AK$4&gt;=Model!$M$13-0.000000001,AK$4&lt;=Model!$M$13+Model!$M$15+0.000000001,$A8&gt;=Model!$M$14-0.000000001,$A8&lt;=Model!$M$14+Model!$M$15+0.000000001),Model!$M$12,(Model!$AJ$13*AJ8+Model!$AJ$14*AL8+Model!$AJ$15*AK7+Model!$AJ$16*AK9)/Model!$AJ$17))</f>
        <v>0.73673477712605551</v>
      </c>
      <c r="AL8" s="12">
        <f ca="1">IF(Model!$M$18=0,0,IF(AND(Model!$M$16=1,AL$4&gt;=Model!$M$13-0.000000001,AL$4&lt;=Model!$M$13+Model!$M$15+0.000000001,$A8&gt;=Model!$M$14-0.000000001,$A8&lt;=Model!$M$14+Model!$M$15+0.000000001),Model!$M$12,(Model!$AJ$13*AK8+Model!$AJ$14*AM8+Model!$AJ$15*AL7+Model!$AJ$16*AL9)/Model!$AJ$17))</f>
        <v>0.72475276666088151</v>
      </c>
      <c r="AM8" s="12">
        <f ca="1">IF(Model!$M$18=0,0,IF(AND(Model!$M$16=1,AM$4&gt;=Model!$M$13-0.000000001,AM$4&lt;=Model!$M$13+Model!$M$15+0.000000001,$A8&gt;=Model!$M$14-0.000000001,$A8&lt;=Model!$M$14+Model!$M$15+0.000000001),Model!$M$12,(Model!$AJ$13*AL8+Model!$AJ$14*AN8+Model!$AJ$15*AM7+Model!$AJ$16*AM9)/Model!$AJ$17))</f>
        <v>0.71316283724316287</v>
      </c>
      <c r="AN8" s="12">
        <f ca="1">IF(Model!$M$18=0,0,IF(AND(Model!$M$16=1,AN$4&gt;=Model!$M$13-0.000000001,AN$4&lt;=Model!$M$13+Model!$M$15+0.000000001,$A8&gt;=Model!$M$14-0.000000001,$A8&lt;=Model!$M$14+Model!$M$15+0.000000001),Model!$M$12,(Model!$AJ$13*AM8+Model!$AJ$14*AO8+Model!$AJ$15*AN7+Model!$AJ$16*AN9)/Model!$AJ$17))</f>
        <v>0.70197254152162458</v>
      </c>
      <c r="AO8" s="12">
        <f ca="1">IF(Model!$M$18=0,0,IF(AND(Model!$M$16=1,AO$4&gt;=Model!$M$13-0.000000001,AO$4&lt;=Model!$M$13+Model!$M$15+0.000000001,$A8&gt;=Model!$M$14-0.000000001,$A8&lt;=Model!$M$14+Model!$M$15+0.000000001),Model!$M$12,(Model!$AJ$13*AN8+Model!$AJ$14*AP8+Model!$AJ$15*AO7+Model!$AJ$16*AO9)/Model!$AJ$17))</f>
        <v>0.69118479651595166</v>
      </c>
      <c r="AP8" s="12">
        <f ca="1">IF(Model!$M$18=0,0,IF(AND(Model!$M$16=1,AP$4&gt;=Model!$M$13-0.000000001,AP$4&lt;=Model!$M$13+Model!$M$15+0.000000001,$A8&gt;=Model!$M$14-0.000000001,$A8&lt;=Model!$M$14+Model!$M$15+0.000000001),Model!$M$12,(Model!$AJ$13*AO8+Model!$AJ$14*AQ8+Model!$AJ$15*AP7+Model!$AJ$16*AP9)/Model!$AJ$17))</f>
        <v>0.68079880788093328</v>
      </c>
      <c r="AQ8" s="12">
        <f ca="1">IF(Model!$M$18=0,0,IF(AND(Model!$M$16=1,AQ$4&gt;=Model!$M$13-0.000000001,AQ$4&lt;=Model!$M$13+Model!$M$15+0.000000001,$A8&gt;=Model!$M$14-0.000000001,$A8&lt;=Model!$M$14+Model!$M$15+0.000000001),Model!$M$12,(Model!$AJ$13*AP8+Model!$AJ$14*AR8+Model!$AJ$15*AQ7+Model!$AJ$16*AQ9)/Model!$AJ$17))</f>
        <v>0.670810864783978</v>
      </c>
      <c r="AR8" s="12">
        <f ca="1">IF(Model!$M$18=0,0,IF(AND(Model!$M$16=1,AR$4&gt;=Model!$M$13-0.000000001,AR$4&lt;=Model!$M$13+Model!$M$15+0.000000001,$A8&gt;=Model!$M$14-0.000000001,$A8&lt;=Model!$M$14+Model!$M$15+0.000000001),Model!$M$12,(Model!$AJ$13*AQ8+Model!$AJ$14*AS8+Model!$AJ$15*AR7+Model!$AJ$16*AR9)/Model!$AJ$17))</f>
        <v>0.66121501622773571</v>
      </c>
      <c r="AS8" s="12">
        <f ca="1">IF(Model!$M$18=0,0,IF(AND(Model!$M$16=1,AS$4&gt;=Model!$M$13-0.000000001,AS$4&lt;=Model!$M$13+Model!$M$15+0.000000001,$A8&gt;=Model!$M$14-0.000000001,$A8&lt;=Model!$M$14+Model!$M$15+0.000000001),Model!$M$12,(Model!$AJ$13*AR8+Model!$AJ$14*AT8+Model!$AJ$15*AS7+Model!$AJ$16*AS9)/Model!$AJ$17))</f>
        <v>0.65200364645108111</v>
      </c>
      <c r="AT8" s="12">
        <f ca="1">IF(Model!$M$18=0,0,IF(AND(Model!$M$16=1,AT$4&gt;=Model!$M$13-0.000000001,AT$4&lt;=Model!$M$13+Model!$M$15+0.000000001,$A8&gt;=Model!$M$14-0.000000001,$A8&lt;=Model!$M$14+Model!$M$15+0.000000001),Model!$M$12,(Model!$AJ$13*AS8+Model!$AJ$14*AU8+Model!$AJ$15*AT7+Model!$AJ$16*AT9)/Model!$AJ$17))</f>
        <v>0.64316797167129536</v>
      </c>
      <c r="AU8" s="12">
        <f ca="1">IF(Model!$M$18=0,0,IF(AND(Model!$M$16=1,AU$4&gt;=Model!$M$13-0.000000001,AU$4&lt;=Model!$M$13+Model!$M$15+0.000000001,$A8&gt;=Model!$M$14-0.000000001,$A8&lt;=Model!$M$14+Model!$M$15+0.000000001),Model!$M$12,(Model!$AJ$13*AT8+Model!$AJ$14*AV8+Model!$AJ$15*AU7+Model!$AJ$16*AU9)/Model!$AJ$17))</f>
        <v>0.63469848461010914</v>
      </c>
      <c r="AV8" s="12">
        <f ca="1">IF(Model!$M$18=0,0,IF(AND(Model!$M$16=1,AV$4&gt;=Model!$M$13-0.000000001,AV$4&lt;=Model!$M$13+Model!$M$15+0.000000001,$A8&gt;=Model!$M$14-0.000000001,$A8&lt;=Model!$M$14+Model!$M$15+0.000000001),Model!$M$12,(Model!$AJ$13*AU8+Model!$AJ$14*AW8+Model!$AJ$15*AV7+Model!$AJ$16*AV9)/Model!$AJ$17))</f>
        <v>0.62658537870142039</v>
      </c>
      <c r="AW8" s="12">
        <f ca="1">IF(Model!$M$18=0,0,IF(AND(Model!$M$16=1,AW$4&gt;=Model!$M$13-0.000000001,AW$4&lt;=Model!$M$13+Model!$M$15+0.000000001,$A8&gt;=Model!$M$14-0.000000001,$A8&lt;=Model!$M$14+Model!$M$15+0.000000001),Model!$M$12,(Model!$AJ$13*AV8+Model!$AJ$14*AX8+Model!$AJ$15*AW7+Model!$AJ$16*AW9)/Model!$AJ$17))</f>
        <v>0.61881899254665995</v>
      </c>
      <c r="AX8" s="12">
        <f ca="1">IF(Model!$M$18=0,0,IF(AND(Model!$M$16=1,AX$4&gt;=Model!$M$13-0.000000001,AX$4&lt;=Model!$M$13+Model!$M$15+0.000000001,$A8&gt;=Model!$M$14-0.000000001,$A8&lt;=Model!$M$14+Model!$M$15+0.000000001),Model!$M$12,(Model!$AJ$13*AW8+Model!$AJ$14*AY8+Model!$AJ$15*AX7+Model!$AJ$16*AX9)/Model!$AJ$17))</f>
        <v>0.61139032955638062</v>
      </c>
      <c r="AY8" s="12">
        <f ca="1">IF(Model!$M$18=0,0,IF(AND(Model!$M$16=1,AY$4&gt;=Model!$M$13-0.000000001,AY$4&lt;=Model!$M$13+Model!$M$15+0.000000001,$A8&gt;=Model!$M$14-0.000000001,$A8&lt;=Model!$M$14+Model!$M$15+0.000000001),Model!$M$12,(Model!$AJ$13*AX8+Model!$AJ$14*AZ8+Model!$AJ$15*AY7+Model!$AJ$16*AY9)/Model!$AJ$17))</f>
        <v>0.60429173134126168</v>
      </c>
      <c r="AZ8" s="12">
        <f ca="1">IF(Model!$M$18=0,0,IF(AND(Model!$M$16=1,AZ$4&gt;=Model!$M$13-0.000000001,AZ$4&lt;=Model!$M$13+Model!$M$15+0.000000001,$A8&gt;=Model!$M$14-0.000000001,$A8&lt;=Model!$M$14+Model!$M$15+0.000000001),Model!$M$12,(Model!$AJ$13*AY8+Model!$AJ$14*BA8+Model!$AJ$15*AZ7+Model!$AJ$16*AZ9)/Model!$AJ$17))</f>
        <v>0.59751782163843981</v>
      </c>
      <c r="BA8" s="12">
        <f ca="1">IF(Model!$M$18=0,0,IF(AND(Model!$M$16=1,BA$4&gt;=Model!$M$13-0.000000001,BA$4&lt;=Model!$M$13+Model!$M$15+0.000000001,$A8&gt;=Model!$M$14-0.000000001,$A8&lt;=Model!$M$14+Model!$M$15+0.000000001),Model!$M$12,(Model!$AJ$13*AZ8+Model!$AJ$14*BB8+Model!$AJ$15*BA7+Model!$AJ$16*BA9)/Model!$AJ$17))</f>
        <v>0.59106689864609085</v>
      </c>
      <c r="BB8" s="12">
        <f ca="1">IF(Model!$M$18=0,0,IF(AND(Model!$M$16=1,BB$4&gt;=Model!$M$13-0.000000001,BB$4&lt;=Model!$M$13+Model!$M$15+0.000000001,$A8&gt;=Model!$M$14-0.000000001,$A8&lt;=Model!$M$14+Model!$M$15+0.000000001),Model!$M$12,(Model!$AJ$13*BA8+Model!$AJ$14*BC8+Model!$AJ$15*BB7+Model!$AJ$16*BB9)/Model!$AJ$17))</f>
        <v>0.58494305050180562</v>
      </c>
      <c r="BC8" s="12">
        <f ca="1">IF(Model!$M$18=0,0,IF(AND(Model!$M$16=1,BC$4&gt;=Model!$M$13-0.000000001,BC$4&lt;=Model!$M$13+Model!$M$15+0.000000001,$A8&gt;=Model!$M$14-0.000000001,$A8&lt;=Model!$M$14+Model!$M$15+0.000000001),Model!$M$12,(Model!$AJ$13*BB8+Model!$AJ$14*BD8+Model!$AJ$15*BC7+Model!$AJ$16*BC9)/Model!$AJ$17))</f>
        <v>0.57915942151480937</v>
      </c>
      <c r="BD8" s="12">
        <f ca="1">IF(Model!$M$18=0,0,IF(AND(Model!$M$16=1,BD$4&gt;=Model!$M$13-0.000000001,BD$4&lt;=Model!$M$13+Model!$M$15+0.000000001,$A8&gt;=Model!$M$14-0.000000001,$A8&lt;=Model!$M$14+Model!$M$15+0.000000001),Model!$M$12,(Model!$AJ$13*BC8+Model!$AJ$14*BE8+Model!$AJ$15*BD7+Model!$AJ$16*BD9)/Model!$AJ$17))</f>
        <v>0.57374329739477437</v>
      </c>
      <c r="BE8" s="12">
        <f ca="1">IF(Model!$M$18=0,0,IF(AND(Model!$M$16=1,BE$4&gt;=Model!$M$13-0.000000001,BE$4&lt;=Model!$M$13+Model!$M$15+0.000000001,$A8&gt;=Model!$M$14-0.000000001,$A8&lt;=Model!$M$14+Model!$M$15+0.000000001),Model!$M$12,(Model!$AJ$13*BD8+Model!$AJ$14*BF8+Model!$AJ$15*BE7+Model!$AJ$16*BE9)/Model!$AJ$17))</f>
        <v>0.56874405591559352</v>
      </c>
      <c r="BF8" s="12">
        <f ca="1">IF(Model!$M$18=0,0,IF(AND(Model!$M$16=1,BF$4&gt;=Model!$M$13-0.000000001,BF$4&lt;=Model!$M$13+Model!$M$15+0.000000001,$A8&gt;=Model!$M$14-0.000000001,$A8&lt;=Model!$M$14+Model!$M$15+0.000000001),Model!$M$12,(Model!$AJ$13*BE8+Model!$AJ$14*BG8+Model!$AJ$15*BF7+Model!$AJ$16*BF9)/Model!$AJ$17))</f>
        <v>0.56424562332858663</v>
      </c>
      <c r="BG8" s="12">
        <f ca="1">IF(Model!$M$18=0,0,IF(AND(Model!$M$16=1,BG$4&gt;=Model!$M$13-0.000000001,BG$4&lt;=Model!$M$13+Model!$M$15+0.000000001,$A8&gt;=Model!$M$14-0.000000001,$A8&lt;=Model!$M$14+Model!$M$15+0.000000001),Model!$M$12,(Model!$AJ$13*BF8+Model!$AJ$14*BH8+Model!$AJ$15*BG7+Model!$AJ$16*BG9)/Model!$AJ$17))</f>
        <v>0.56038600888490764</v>
      </c>
      <c r="BH8" s="12">
        <f ca="1">IF(Model!$M$18=0,0,IF(AND(Model!$M$16=1,BH$4&gt;=Model!$M$13-0.000000001,BH$4&lt;=Model!$M$13+Model!$M$15+0.000000001,$A8&gt;=Model!$M$14-0.000000001,$A8&lt;=Model!$M$14+Model!$M$15+0.000000001),Model!$M$12,(Model!$AJ$13*BG8+Model!$AJ$14*BI8+Model!$AJ$15*BH7+Model!$AJ$16*BH9)/Model!$AJ$17))</f>
        <v>0.55738795204263125</v>
      </c>
      <c r="BI8" s="12">
        <f ca="1">IF(Model!$M$18=0,0,IF(AND(Model!$M$16=1,BI$4&gt;=Model!$M$13-0.000000001,BI$4&lt;=Model!$M$13+Model!$M$15+0.000000001,$A8&gt;=Model!$M$14-0.000000001,$A8&lt;=Model!$M$14+Model!$M$15+0.000000001),Model!$M$12,(Model!$AJ$13*BH8+Model!$AJ$14*BJ8+Model!$AJ$15*BI7+Model!$AJ$16*BI9)/Model!$AJ$17))</f>
        <v>0.5556070101801901</v>
      </c>
      <c r="BJ8" s="12">
        <f ca="1">IF(Model!$M$18=0,0,IF(AND(Model!$M$16=1,BJ$4&gt;=Model!$M$13-0.000000001,BJ$4&lt;=Model!$M$13+Model!$M$15+0.000000001,$A8&gt;=Model!$M$14-0.000000001,$A8&lt;=Model!$M$14+Model!$M$15+0.000000001),Model!$M$12,BI8))</f>
        <v>0.5556070101801901</v>
      </c>
      <c r="BK8" s="1"/>
    </row>
    <row r="9" spans="1:63" ht="13.5" customHeight="1">
      <c r="A9" s="14">
        <f>Model!$M$7-4*Model!$AJ$9</f>
        <v>1.8</v>
      </c>
      <c r="B9" s="12">
        <f>IF(Model!$M$18=0,0,IF(AND(Model!$M$16=1,B$4&gt;=Model!$M$13-0.000000001,B$4&lt;=Model!$M$13+Model!$M$15+0.000000001,$A9&gt;=Model!$M$14-0.000000001,$A9&lt;=Model!$M$14+Model!$M$15+0.000000001),Model!$M$12,Model!$M$11))</f>
        <v>1</v>
      </c>
      <c r="C9" s="12">
        <f ca="1">IF(Model!$M$18=0,0,IF(AND(Model!$M$16=1,C$4&gt;=Model!$M$13-0.000000001,C$4&lt;=Model!$M$13+Model!$M$15+0.000000001,$A9&gt;=Model!$M$14-0.000000001,$A9&lt;=Model!$M$14+Model!$M$15+0.000000001),Model!$M$12,(Model!$AJ$13*B9+Model!$AJ$14*D9+Model!$AJ$15*C8+Model!$AJ$16*C10)/Model!$AJ$17))</f>
        <v>0.99988730624630096</v>
      </c>
      <c r="D9" s="12">
        <f ca="1">IF(Model!$M$18=0,0,IF(AND(Model!$M$16=1,D$4&gt;=Model!$M$13-0.000000001,D$4&lt;=Model!$M$13+Model!$M$15+0.000000001,$A9&gt;=Model!$M$14-0.000000001,$A9&lt;=Model!$M$14+Model!$M$15+0.000000001),Model!$M$12,(Model!$AJ$13*C9+Model!$AJ$14*E9+Model!$AJ$15*D8+Model!$AJ$16*D10)/Model!$AJ$17))</f>
        <v>0.99972240604302365</v>
      </c>
      <c r="E9" s="12">
        <f ca="1">IF(Model!$M$18=0,0,IF(AND(Model!$M$16=1,E$4&gt;=Model!$M$13-0.000000001,E$4&lt;=Model!$M$13+Model!$M$15+0.000000001,$A9&gt;=Model!$M$14-0.000000001,$A9&lt;=Model!$M$14+Model!$M$15+0.000000001),Model!$M$12,(Model!$AJ$13*D9+Model!$AJ$14*F9+Model!$AJ$15*E8+Model!$AJ$16*E10)/Model!$AJ$17))</f>
        <v>0.99948542264303641</v>
      </c>
      <c r="F9" s="12">
        <f ca="1">IF(Model!$M$18=0,0,IF(AND(Model!$M$16=1,F$4&gt;=Model!$M$13-0.000000001,F$4&lt;=Model!$M$13+Model!$M$15+0.000000001,$A9&gt;=Model!$M$14-0.000000001,$A9&lt;=Model!$M$14+Model!$M$15+0.000000001),Model!$M$12,(Model!$AJ$13*E9+Model!$AJ$14*G9+Model!$AJ$15*F8+Model!$AJ$16*F10)/Model!$AJ$17))</f>
        <v>0.99914968241003532</v>
      </c>
      <c r="G9" s="12">
        <f ca="1">IF(Model!$M$18=0,0,IF(AND(Model!$M$16=1,G$4&gt;=Model!$M$13-0.000000001,G$4&lt;=Model!$M$13+Model!$M$15+0.000000001,$A9&gt;=Model!$M$14-0.000000001,$A9&lt;=Model!$M$14+Model!$M$15+0.000000001),Model!$M$12,(Model!$AJ$13*F9+Model!$AJ$14*H9+Model!$AJ$15*G8+Model!$AJ$16*G10)/Model!$AJ$17))</f>
        <v>0.99867987575500172</v>
      </c>
      <c r="H9" s="12">
        <f ca="1">IF(Model!$M$18=0,0,IF(AND(Model!$M$16=1,H$4&gt;=Model!$M$13-0.000000001,H$4&lt;=Model!$M$13+Model!$M$15+0.000000001,$A9&gt;=Model!$M$14-0.000000001,$A9&lt;=Model!$M$14+Model!$M$15+0.000000001),Model!$M$12,(Model!$AJ$13*G9+Model!$AJ$14*I9+Model!$AJ$15*H8+Model!$AJ$16*H10)/Model!$AJ$17))</f>
        <v>0.99803001072227171</v>
      </c>
      <c r="I9" s="12">
        <f ca="1">IF(Model!$M$18=0,0,IF(AND(Model!$M$16=1,I$4&gt;=Model!$M$13-0.000000001,I$4&lt;=Model!$M$13+Model!$M$15+0.000000001,$A9&gt;=Model!$M$14-0.000000001,$A9&lt;=Model!$M$14+Model!$M$15+0.000000001),Model!$M$12,(Model!$AJ$13*H9+Model!$AJ$14*J9+Model!$AJ$15*I8+Model!$AJ$16*I10)/Model!$AJ$17))</f>
        <v>0.99714132320290183</v>
      </c>
      <c r="J9" s="12">
        <f ca="1">IF(Model!$M$18=0,0,IF(AND(Model!$M$16=1,J$4&gt;=Model!$M$13-0.000000001,J$4&lt;=Model!$M$13+Model!$M$15+0.000000001,$A9&gt;=Model!$M$14-0.000000001,$A9&lt;=Model!$M$14+Model!$M$15+0.000000001),Model!$M$12,(Model!$AJ$13*I9+Model!$AJ$14*K9+Model!$AJ$15*J8+Model!$AJ$16*J10)/Model!$AJ$17))</f>
        <v>0.99594044214256772</v>
      </c>
      <c r="K9" s="12">
        <f ca="1">IF(Model!$M$18=0,0,IF(AND(Model!$M$16=1,K$4&gt;=Model!$M$13-0.000000001,K$4&lt;=Model!$M$13+Model!$M$15+0.000000001,$A9&gt;=Model!$M$14-0.000000001,$A9&lt;=Model!$M$14+Model!$M$15+0.000000001),Model!$M$12,(Model!$AJ$13*J9+Model!$AJ$14*L9+Model!$AJ$15*K8+Model!$AJ$16*K10)/Model!$AJ$17))</f>
        <v>0.9943382763148082</v>
      </c>
      <c r="L9" s="12">
        <f ca="1">IF(Model!$M$18=0,0,IF(AND(Model!$M$16=1,L$4&gt;=Model!$M$13-0.000000001,L$4&lt;=Model!$M$13+Model!$M$15+0.000000001,$A9&gt;=Model!$M$14-0.000000001,$A9&lt;=Model!$M$14+Model!$M$15+0.000000001),Model!$M$12,(Model!$AJ$13*K9+Model!$AJ$14*M9+Model!$AJ$15*L8+Model!$AJ$16*L10)/Model!$AJ$17))</f>
        <v>0.99223026209505905</v>
      </c>
      <c r="M9" s="12">
        <f ca="1">IF(Model!$M$18=0,0,IF(AND(Model!$M$16=1,M$4&gt;=Model!$M$13-0.000000001,M$4&lt;=Model!$M$13+Model!$M$15+0.000000001,$A9&gt;=Model!$M$14-0.000000001,$A9&lt;=Model!$M$14+Model!$M$15+0.000000001),Model!$M$12,(Model!$AJ$13*L9+Model!$AJ$14*N9+Model!$AJ$15*M8+Model!$AJ$16*M10)/Model!$AJ$17))</f>
        <v>0.98949872382460058</v>
      </c>
      <c r="N9" s="12">
        <f ca="1">IF(Model!$M$18=0,0,IF(AND(Model!$M$16=1,N$4&gt;=Model!$M$13-0.000000001,N$4&lt;=Model!$M$13+Model!$M$15+0.000000001,$A9&gt;=Model!$M$14-0.000000001,$A9&lt;=Model!$M$14+Model!$M$15+0.000000001),Model!$M$12,(Model!$AJ$13*M9+Model!$AJ$14*O9+Model!$AJ$15*N8+Model!$AJ$16*N10)/Model!$AJ$17))</f>
        <v>0.98601804171630159</v>
      </c>
      <c r="O9" s="12">
        <f ca="1">IF(Model!$M$18=0,0,IF(AND(Model!$M$16=1,O$4&gt;=Model!$M$13-0.000000001,O$4&lt;=Model!$M$13+Model!$M$15+0.000000001,$A9&gt;=Model!$M$14-0.000000001,$A9&lt;=Model!$M$14+Model!$M$15+0.000000001),Model!$M$12,(Model!$AJ$13*N9+Model!$AJ$14*P9+Model!$AJ$15*O8+Model!$AJ$16*O10)/Model!$AJ$17))</f>
        <v>0.98166296474834491</v>
      </c>
      <c r="P9" s="12">
        <f ca="1">IF(Model!$M$18=0,0,IF(AND(Model!$M$16=1,P$4&gt;=Model!$M$13-0.000000001,P$4&lt;=Model!$M$13+Model!$M$15+0.000000001,$A9&gt;=Model!$M$14-0.000000001,$A9&lt;=Model!$M$14+Model!$M$15+0.000000001),Model!$M$12,(Model!$AJ$13*O9+Model!$AJ$14*Q9+Model!$AJ$15*P8+Model!$AJ$16*P10)/Model!$AJ$17))</f>
        <v>0.97631966017104488</v>
      </c>
      <c r="Q9" s="12">
        <f ca="1">IF(Model!$M$18=0,0,IF(AND(Model!$M$16=1,Q$4&gt;=Model!$M$13-0.000000001,Q$4&lt;=Model!$M$13+Model!$M$15+0.000000001,$A9&gt;=Model!$M$14-0.000000001,$A9&lt;=Model!$M$14+Model!$M$15+0.000000001),Model!$M$12,(Model!$AJ$13*P9+Model!$AJ$14*R9+Model!$AJ$15*Q8+Model!$AJ$16*Q10)/Model!$AJ$17))</f>
        <v>0.96989804146147696</v>
      </c>
      <c r="R9" s="12">
        <f ca="1">IF(Model!$M$18=0,0,IF(AND(Model!$M$16=1,R$4&gt;=Model!$M$13-0.000000001,R$4&lt;=Model!$M$13+Model!$M$15+0.000000001,$A9&gt;=Model!$M$14-0.000000001,$A9&lt;=Model!$M$14+Model!$M$15+0.000000001),Model!$M$12,(Model!$AJ$13*Q9+Model!$AJ$14*S9+Model!$AJ$15*R8+Model!$AJ$16*R10)/Model!$AJ$17))</f>
        <v>0.9623429459616798</v>
      </c>
      <c r="S9" s="12">
        <f ca="1">IF(Model!$M$18=0,0,IF(AND(Model!$M$16=1,S$4&gt;=Model!$M$13-0.000000001,S$4&lt;=Model!$M$13+Model!$M$15+0.000000001,$A9&gt;=Model!$M$14-0.000000001,$A9&lt;=Model!$M$14+Model!$M$15+0.000000001),Model!$M$12,(Model!$AJ$13*R9+Model!$AJ$14*T9+Model!$AJ$15*S8+Model!$AJ$16*S10)/Model!$AJ$17))</f>
        <v>0.9536414775740093</v>
      </c>
      <c r="T9" s="12">
        <f ca="1">IF(Model!$M$18=0,0,IF(AND(Model!$M$16=1,T$4&gt;=Model!$M$13-0.000000001,T$4&lt;=Model!$M$13+Model!$M$15+0.000000001,$A9&gt;=Model!$M$14-0.000000001,$A9&lt;=Model!$M$14+Model!$M$15+0.000000001),Model!$M$12,(Model!$AJ$13*S9+Model!$AJ$14*U9+Model!$AJ$15*T8+Model!$AJ$16*T10)/Model!$AJ$17))</f>
        <v>0.94382475826336598</v>
      </c>
      <c r="U9" s="12">
        <f ca="1">IF(Model!$M$18=0,0,IF(AND(Model!$M$16=1,U$4&gt;=Model!$M$13-0.000000001,U$4&lt;=Model!$M$13+Model!$M$15+0.000000001,$A9&gt;=Model!$M$14-0.000000001,$A9&lt;=Model!$M$14+Model!$M$15+0.000000001),Model!$M$12,(Model!$AJ$13*T9+Model!$AJ$14*V9+Model!$AJ$15*U8+Model!$AJ$16*U10)/Model!$AJ$17))</f>
        <v>0.93296412011049901</v>
      </c>
      <c r="V9" s="12">
        <f ca="1">IF(Model!$M$18=0,0,IF(AND(Model!$M$16=1,V$4&gt;=Model!$M$13-0.000000001,V$4&lt;=Model!$M$13+Model!$M$15+0.000000001,$A9&gt;=Model!$M$14-0.000000001,$A9&lt;=Model!$M$14+Model!$M$15+0.000000001),Model!$M$12,(Model!$AJ$13*U9+Model!$AJ$14*W9+Model!$AJ$15*V8+Model!$AJ$16*V10)/Model!$AJ$17))</f>
        <v>0.92116332450584104</v>
      </c>
      <c r="W9" s="12">
        <f ca="1">IF(Model!$M$18=0,0,IF(AND(Model!$M$16=1,W$4&gt;=Model!$M$13-0.000000001,W$4&lt;=Model!$M$13+Model!$M$15+0.000000001,$A9&gt;=Model!$M$14-0.000000001,$A9&lt;=Model!$M$14+Model!$M$15+0.000000001),Model!$M$12,(Model!$AJ$13*V9+Model!$AJ$14*X9+Model!$AJ$15*W8+Model!$AJ$16*W10)/Model!$AJ$17))</f>
        <v>0.90854901547493938</v>
      </c>
      <c r="X9" s="12">
        <f ca="1">IF(Model!$M$18=0,0,IF(AND(Model!$M$16=1,X$4&gt;=Model!$M$13-0.000000001,X$4&lt;=Model!$M$13+Model!$M$15+0.000000001,$A9&gt;=Model!$M$14-0.000000001,$A9&lt;=Model!$M$14+Model!$M$15+0.000000001),Model!$M$12,(Model!$AJ$13*W9+Model!$AJ$14*Y9+Model!$AJ$15*X8+Model!$AJ$16*X10)/Model!$AJ$17))</f>
        <v>0.89526133946207032</v>
      </c>
      <c r="Y9" s="12">
        <f ca="1">IF(Model!$M$18=0,0,IF(AND(Model!$M$16=1,Y$4&gt;=Model!$M$13-0.000000001,Y$4&lt;=Model!$M$13+Model!$M$15+0.000000001,$A9&gt;=Model!$M$14-0.000000001,$A9&lt;=Model!$M$14+Model!$M$15+0.000000001),Model!$M$12,(Model!$AJ$13*X9+Model!$AJ$14*Z9+Model!$AJ$15*Y8+Model!$AJ$16*Y10)/Model!$AJ$17))</f>
        <v>0.88144592049303927</v>
      </c>
      <c r="Z9" s="12">
        <f ca="1">IF(Model!$M$18=0,0,IF(AND(Model!$M$16=1,Z$4&gt;=Model!$M$13-0.000000001,Z$4&lt;=Model!$M$13+Model!$M$15+0.000000001,$A9&gt;=Model!$M$14-0.000000001,$A9&lt;=Model!$M$14+Model!$M$15+0.000000001),Model!$M$12,(Model!$AJ$13*Y9+Model!$AJ$14*AA9+Model!$AJ$15*Z8+Model!$AJ$16*Z10)/Model!$AJ$17))</f>
        <v>0.86724759200630697</v>
      </c>
      <c r="AA9" s="12">
        <f ca="1">IF(Model!$M$18=0,0,IF(AND(Model!$M$16=1,AA$4&gt;=Model!$M$13-0.000000001,AA$4&lt;=Model!$M$13+Model!$M$15+0.000000001,$A9&gt;=Model!$M$14-0.000000001,$A9&lt;=Model!$M$14+Model!$M$15+0.000000001),Model!$M$12,(Model!$AJ$13*Z9+Model!$AJ$14*AB9+Model!$AJ$15*AA8+Model!$AJ$16*AA10)/Model!$AJ$17))</f>
        <v>0.8528057153841756</v>
      </c>
      <c r="AB9" s="12">
        <f ca="1">IF(Model!$M$18=0,0,IF(AND(Model!$M$16=1,AB$4&gt;=Model!$M$13-0.000000001,AB$4&lt;=Model!$M$13+Model!$M$15+0.000000001,$A9&gt;=Model!$M$14-0.000000001,$A9&lt;=Model!$M$14+Model!$M$15+0.000000001),Model!$M$12,(Model!$AJ$13*AA9+Model!$AJ$14*AC9+Model!$AJ$15*AB8+Model!$AJ$16*AB10)/Model!$AJ$17))</f>
        <v>0.83825066068183962</v>
      </c>
      <c r="AC9" s="12">
        <f ca="1">IF(Model!$M$18=0,0,IF(AND(Model!$M$16=1,AC$4&gt;=Model!$M$13-0.000000001,AC$4&lt;=Model!$M$13+Model!$M$15+0.000000001,$A9&gt;=Model!$M$14-0.000000001,$A9&lt;=Model!$M$14+Model!$M$15+0.000000001),Model!$M$12,(Model!$AJ$13*AB9+Model!$AJ$14*AD9+Model!$AJ$15*AC8+Model!$AJ$16*AC10)/Model!$AJ$17))</f>
        <v>0.82370107052562203</v>
      </c>
      <c r="AD9" s="12">
        <f ca="1">IF(Model!$M$18=0,0,IF(AND(Model!$M$16=1,AD$4&gt;=Model!$M$13-0.000000001,AD$4&lt;=Model!$M$13+Model!$M$15+0.000000001,$A9&gt;=Model!$M$14-0.000000001,$A9&lt;=Model!$M$14+Model!$M$15+0.000000001),Model!$M$12,(Model!$AJ$13*AC9+Model!$AJ$14*AE9+Model!$AJ$15*AD8+Model!$AJ$16*AD10)/Model!$AJ$17))</f>
        <v>0.80926175848099913</v>
      </c>
      <c r="AE9" s="12">
        <f ca="1">IF(Model!$M$18=0,0,IF(AND(Model!$M$16=1,AE$4&gt;=Model!$M$13-0.000000001,AE$4&lt;=Model!$M$13+Model!$M$15+0.000000001,$A9&gt;=Model!$M$14-0.000000001,$A9&lt;=Model!$M$14+Model!$M$15+0.000000001),Model!$M$12,(Model!$AJ$13*AD9+Model!$AJ$14*AF9+Model!$AJ$15*AE8+Model!$AJ$16*AE10)/Model!$AJ$17))</f>
        <v>0.79502231795717393</v>
      </c>
      <c r="AF9" s="12">
        <f ca="1">IF(Model!$M$18=0,0,IF(AND(Model!$M$16=1,AF$4&gt;=Model!$M$13-0.000000001,AF$4&lt;=Model!$M$13+Model!$M$15+0.000000001,$A9&gt;=Model!$M$14-0.000000001,$A9&lt;=Model!$M$14+Model!$M$15+0.000000001),Model!$M$12,(Model!$AJ$13*AE9+Model!$AJ$14*AG9+Model!$AJ$15*AF8+Model!$AJ$16*AF10)/Model!$AJ$17))</f>
        <v>0.78105657560992303</v>
      </c>
      <c r="AG9" s="12">
        <f ca="1">IF(Model!$M$18=0,0,IF(AND(Model!$M$16=1,AG$4&gt;=Model!$M$13-0.000000001,AG$4&lt;=Model!$M$13+Model!$M$15+0.000000001,$A9&gt;=Model!$M$14-0.000000001,$A9&lt;=Model!$M$14+Model!$M$15+0.000000001),Model!$M$12,(Model!$AJ$13*AF9+Model!$AJ$14*AH9+Model!$AJ$15*AG8+Model!$AJ$16*AG10)/Model!$AJ$17))</f>
        <v>0.76742292201865947</v>
      </c>
      <c r="AH9" s="12">
        <f ca="1">IF(Model!$M$18=0,0,IF(AND(Model!$M$16=1,AH$4&gt;=Model!$M$13-0.000000001,AH$4&lt;=Model!$M$13+Model!$M$15+0.000000001,$A9&gt;=Model!$M$14-0.000000001,$A9&lt;=Model!$M$14+Model!$M$15+0.000000001),Model!$M$12,(Model!$AJ$13*AG9+Model!$AJ$14*AI9+Model!$AJ$15*AH8+Model!$AJ$16*AH10)/Model!$AJ$17))</f>
        <v>0.75416540097328855</v>
      </c>
      <c r="AI9" s="12">
        <f ca="1">IF(Model!$M$18=0,0,IF(AND(Model!$M$16=1,AI$4&gt;=Model!$M$13-0.000000001,AI$4&lt;=Model!$M$13+Model!$M$15+0.000000001,$A9&gt;=Model!$M$14-0.000000001,$A9&lt;=Model!$M$14+Model!$M$15+0.000000001),Model!$M$12,(Model!$AJ$13*AH9+Model!$AJ$14*AJ9+Model!$AJ$15*AI8+Model!$AJ$16*AI10)/Model!$AJ$17))</f>
        <v>0.74131533084239576</v>
      </c>
      <c r="AJ9" s="12">
        <f ca="1">IF(Model!$M$18=0,0,IF(AND(Model!$M$16=1,AJ$4&gt;=Model!$M$13-0.000000001,AJ$4&lt;=Model!$M$13+Model!$M$15+0.000000001,$A9&gt;=Model!$M$14-0.000000001,$A9&lt;=Model!$M$14+Model!$M$15+0.000000001),Model!$M$12,(Model!$AJ$13*AI9+Model!$AJ$14*AK9+Model!$AJ$15*AJ8+Model!$AJ$16*AJ10)/Model!$AJ$17))</f>
        <v>0.72889320006911784</v>
      </c>
      <c r="AK9" s="12">
        <f ca="1">IF(Model!$M$18=0,0,IF(AND(Model!$M$16=1,AK$4&gt;=Model!$M$13-0.000000001,AK$4&lt;=Model!$M$13+Model!$M$15+0.000000001,$A9&gt;=Model!$M$14-0.000000001,$A9&lt;=Model!$M$14+Model!$M$15+0.000000001),Model!$M$12,(Model!$AJ$13*AJ9+Model!$AJ$14*AL9+Model!$AJ$15*AK8+Model!$AJ$16*AK10)/Model!$AJ$17))</f>
        <v>0.71691060992648237</v>
      </c>
      <c r="AL9" s="12">
        <f ca="1">IF(Model!$M$18=0,0,IF(AND(Model!$M$16=1,AL$4&gt;=Model!$M$13-0.000000001,AL$4&lt;=Model!$M$13+Model!$M$15+0.000000001,$A9&gt;=Model!$M$14-0.000000001,$A9&lt;=Model!$M$14+Model!$M$15+0.000000001),Model!$M$12,(Model!$AJ$13*AK9+Model!$AJ$14*AM9+Model!$AJ$15*AL8+Model!$AJ$16*AL10)/Model!$AJ$17))</f>
        <v>0.7053721005115331</v>
      </c>
      <c r="AM9" s="12">
        <f ca="1">IF(Model!$M$18=0,0,IF(AND(Model!$M$16=1,AM$4&gt;=Model!$M$13-0.000000001,AM$4&lt;=Model!$M$13+Model!$M$15+0.000000001,$A9&gt;=Model!$M$14-0.000000001,$A9&lt;=Model!$M$14+Model!$M$15+0.000000001),Model!$M$12,(Model!$AJ$13*AL9+Model!$AJ$14*AN9+Model!$AJ$15*AM8+Model!$AJ$16*AM10)/Model!$AJ$17))</f>
        <v>0.6942767635881395</v>
      </c>
      <c r="AN9" s="12">
        <f ca="1">IF(Model!$M$18=0,0,IF(AND(Model!$M$16=1,AN$4&gt;=Model!$M$13-0.000000001,AN$4&lt;=Model!$M$13+Model!$M$15+0.000000001,$A9&gt;=Model!$M$14-0.000000001,$A9&lt;=Model!$M$14+Model!$M$15+0.000000001),Model!$M$12,(Model!$AJ$13*AM9+Model!$AJ$14*AO9+Model!$AJ$15*AN8+Model!$AJ$16*AN10)/Model!$AJ$17))</f>
        <v>0.68361960243172415</v>
      </c>
      <c r="AO9" s="12">
        <f ca="1">IF(Model!$M$18=0,0,IF(AND(Model!$M$16=1,AO$4&gt;=Model!$M$13-0.000000001,AO$4&lt;=Model!$M$13+Model!$M$15+0.000000001,$A9&gt;=Model!$M$14-0.000000001,$A9&lt;=Model!$M$14+Model!$M$15+0.000000001),Model!$M$12,(Model!$AJ$13*AN9+Model!$AJ$14*AP9+Model!$AJ$15*AO8+Model!$AJ$16*AO10)/Model!$AJ$17))</f>
        <v>0.67339263862374188</v>
      </c>
      <c r="AP9" s="12">
        <f ca="1">IF(Model!$M$18=0,0,IF(AND(Model!$M$16=1,AP$4&gt;=Model!$M$13-0.000000001,AP$4&lt;=Model!$M$13+Model!$M$15+0.000000001,$A9&gt;=Model!$M$14-0.000000001,$A9&lt;=Model!$M$14+Model!$M$15+0.000000001),Model!$M$12,(Model!$AJ$13*AO9+Model!$AJ$14*AQ9+Model!$AJ$15*AP8+Model!$AJ$16*AP10)/Model!$AJ$17))</f>
        <v>0.66358578957808956</v>
      </c>
      <c r="AQ9" s="12">
        <f ca="1">IF(Model!$M$18=0,0,IF(AND(Model!$M$16=1,AQ$4&gt;=Model!$M$13-0.000000001,AQ$4&lt;=Model!$M$13+Model!$M$15+0.000000001,$A9&gt;=Model!$M$14-0.000000001,$A9&lt;=Model!$M$14+Model!$M$15+0.000000001),Model!$M$12,(Model!$AJ$13*AP9+Model!$AJ$14*AR9+Model!$AJ$15*AQ8+Model!$AJ$16*AQ10)/Model!$AJ$17))</f>
        <v>0.65418755214155788</v>
      </c>
      <c r="AR9" s="12">
        <f ca="1">IF(Model!$M$18=0,0,IF(AND(Model!$M$16=1,AR$4&gt;=Model!$M$13-0.000000001,AR$4&lt;=Model!$M$13+Model!$M$15+0.000000001,$A9&gt;=Model!$M$14-0.000000001,$A9&lt;=Model!$M$14+Model!$M$15+0.000000001),Model!$M$12,(Model!$AJ$13*AQ9+Model!$AJ$14*AS9+Model!$AJ$15*AR8+Model!$AJ$16*AR10)/Model!$AJ$17))</f>
        <v>0.64518553116237165</v>
      </c>
      <c r="AS9" s="12">
        <f ca="1">IF(Model!$M$18=0,0,IF(AND(Model!$M$16=1,AS$4&gt;=Model!$M$13-0.000000001,AS$4&lt;=Model!$M$13+Model!$M$15+0.000000001,$A9&gt;=Model!$M$14-0.000000001,$A9&lt;=Model!$M$14+Model!$M$15+0.000000001),Model!$M$12,(Model!$AJ$13*AR9+Model!$AJ$14*AT9+Model!$AJ$15*AS8+Model!$AJ$16*AS10)/Model!$AJ$17))</f>
        <v>0.63656685118846013</v>
      </c>
      <c r="AT9" s="12">
        <f ca="1">IF(Model!$M$18=0,0,IF(AND(Model!$M$16=1,AT$4&gt;=Model!$M$13-0.000000001,AT$4&lt;=Model!$M$13+Model!$M$15+0.000000001,$A9&gt;=Model!$M$14-0.000000001,$A9&lt;=Model!$M$14+Model!$M$15+0.000000001),Model!$M$12,(Model!$AJ$13*AS9+Model!$AJ$14*AU9+Model!$AJ$15*AT8+Model!$AJ$16*AT10)/Model!$AJ$17))</f>
        <v>0.62831848730548812</v>
      </c>
      <c r="AU9" s="12">
        <f ca="1">IF(Model!$M$18=0,0,IF(AND(Model!$M$16=1,AU$4&gt;=Model!$M$13-0.000000001,AU$4&lt;=Model!$M$13+Model!$M$15+0.000000001,$A9&gt;=Model!$M$14-0.000000001,$A9&lt;=Model!$M$14+Model!$M$15+0.000000001),Model!$M$12,(Model!$AJ$13*AT9+Model!$AJ$14*AV9+Model!$AJ$15*AU8+Model!$AJ$16*AU10)/Model!$AJ$17))</f>
        <v>0.62042754968153713</v>
      </c>
      <c r="AV9" s="12">
        <f ca="1">IF(Model!$M$18=0,0,IF(AND(Model!$M$16=1,AV$4&gt;=Model!$M$13-0.000000001,AV$4&lt;=Model!$M$13+Model!$M$15+0.000000001,$A9&gt;=Model!$M$14-0.000000001,$A9&lt;=Model!$M$14+Model!$M$15+0.000000001),Model!$M$12,(Model!$AJ$13*AU9+Model!$AJ$14*AW9+Model!$AJ$15*AV8+Model!$AJ$16*AV10)/Model!$AJ$17))</f>
        <v>0.61288155735644856</v>
      </c>
      <c r="AW9" s="12">
        <f ca="1">IF(Model!$M$18=0,0,IF(AND(Model!$M$16=1,AW$4&gt;=Model!$M$13-0.000000001,AW$4&lt;=Model!$M$13+Model!$M$15+0.000000001,$A9&gt;=Model!$M$14-0.000000001,$A9&lt;=Model!$M$14+Model!$M$15+0.000000001),Model!$M$12,(Model!$AJ$13*AV9+Model!$AJ$14*AX9+Model!$AJ$15*AW8+Model!$AJ$16*AW10)/Model!$AJ$17))</f>
        <v>0.60566874187584929</v>
      </c>
      <c r="AX9" s="12">
        <f ca="1">IF(Model!$M$18=0,0,IF(AND(Model!$M$16=1,AX$4&gt;=Model!$M$13-0.000000001,AX$4&lt;=Model!$M$13+Model!$M$15+0.000000001,$A9&gt;=Model!$M$14-0.000000001,$A9&lt;=Model!$M$14+Model!$M$15+0.000000001),Model!$M$12,(Model!$AJ$13*AW9+Model!$AJ$14*AY9+Model!$AJ$15*AX8+Model!$AJ$16*AX10)/Model!$AJ$17))</f>
        <v>0.59877843261695041</v>
      </c>
      <c r="AY9" s="12">
        <f ca="1">IF(Model!$M$18=0,0,IF(AND(Model!$M$16=1,AY$4&gt;=Model!$M$13-0.000000001,AY$4&lt;=Model!$M$13+Model!$M$15+0.000000001,$A9&gt;=Model!$M$14-0.000000001,$A9&lt;=Model!$M$14+Model!$M$15+0.000000001),Model!$M$12,(Model!$AJ$13*AX9+Model!$AJ$14*AZ9+Model!$AJ$15*AY8+Model!$AJ$16*AY10)/Model!$AJ$17))</f>
        <v>0.59220159613687273</v>
      </c>
      <c r="AZ9" s="12">
        <f ca="1">IF(Model!$M$18=0,0,IF(AND(Model!$M$16=1,AZ$4&gt;=Model!$M$13-0.000000001,AZ$4&lt;=Model!$M$13+Model!$M$15+0.000000001,$A9&gt;=Model!$M$14-0.000000001,$A9&lt;=Model!$M$14+Model!$M$15+0.000000001),Model!$M$12,(Model!$AJ$13*AY9+Model!$AJ$14*BA9+Model!$AJ$15*AZ8+Model!$AJ$16*AZ10)/Model!$AJ$17))</f>
        <v>0.58593163632690148</v>
      </c>
      <c r="BA9" s="12">
        <f ca="1">IF(Model!$M$18=0,0,IF(AND(Model!$M$16=1,BA$4&gt;=Model!$M$13-0.000000001,BA$4&lt;=Model!$M$13+Model!$M$15+0.000000001,$A9&gt;=Model!$M$14-0.000000001,$A9&lt;=Model!$M$14+Model!$M$15+0.000000001),Model!$M$12,(Model!$AJ$13*AZ9+Model!$AJ$14*BB9+Model!$AJ$15*BA8+Model!$AJ$16*BA10)/Model!$AJ$17))</f>
        <v>0.57996561804139746</v>
      </c>
      <c r="BB9" s="12">
        <f ca="1">IF(Model!$M$18=0,0,IF(AND(Model!$M$16=1,BB$4&gt;=Model!$M$13-0.000000001,BB$4&lt;=Model!$M$13+Model!$M$15+0.000000001,$A9&gt;=Model!$M$14-0.000000001,$A9&lt;=Model!$M$14+Model!$M$15+0.000000001),Model!$M$12,(Model!$AJ$13*BA9+Model!$AJ$14*BC9+Model!$AJ$15*BB8+Model!$AJ$16*BB10)/Model!$AJ$17))</f>
        <v>0.57430616597921702</v>
      </c>
      <c r="BC9" s="12">
        <f ca="1">IF(Model!$M$18=0,0,IF(AND(Model!$M$16=1,BC$4&gt;=Model!$M$13-0.000000001,BC$4&lt;=Model!$M$13+Model!$M$15+0.000000001,$A9&gt;=Model!$M$14-0.000000001,$A9&lt;=Model!$M$14+Model!$M$15+0.000000001),Model!$M$12,(Model!$AJ$13*BB9+Model!$AJ$14*BD9+Model!$AJ$15*BC8+Model!$AJ$16*BC10)/Model!$AJ$17))</f>
        <v>0.56896443152173459</v>
      </c>
      <c r="BD9" s="12">
        <f ca="1">IF(Model!$M$18=0,0,IF(AND(Model!$M$16=1,BD$4&gt;=Model!$M$13-0.000000001,BD$4&lt;=Model!$M$13+Model!$M$15+0.000000001,$A9&gt;=Model!$M$14-0.000000001,$A9&lt;=Model!$M$14+Model!$M$15+0.000000001),Model!$M$12,(Model!$AJ$13*BC9+Model!$AJ$14*BE9+Model!$AJ$15*BD8+Model!$AJ$16*BD10)/Model!$AJ$17))</f>
        <v>0.56396474223876902</v>
      </c>
      <c r="BE9" s="12">
        <f ca="1">IF(Model!$M$18=0,0,IF(AND(Model!$M$16=1,BE$4&gt;=Model!$M$13-0.000000001,BE$4&lt;=Model!$M$13+Model!$M$15+0.000000001,$A9&gt;=Model!$M$14-0.000000001,$A9&lt;=Model!$M$14+Model!$M$15+0.000000001),Model!$M$12,(Model!$AJ$13*BD9+Model!$AJ$14*BF9+Model!$AJ$15*BE8+Model!$AJ$16*BE10)/Model!$AJ$17))</f>
        <v>0.55935189785896211</v>
      </c>
      <c r="BF9" s="12">
        <f ca="1">IF(Model!$M$18=0,0,IF(AND(Model!$M$16=1,BF$4&gt;=Model!$M$13-0.000000001,BF$4&lt;=Model!$M$13+Model!$M$15+0.000000001,$A9&gt;=Model!$M$14-0.000000001,$A9&lt;=Model!$M$14+Model!$M$15+0.000000001),Model!$M$12,(Model!$AJ$13*BE9+Model!$AJ$14*BG9+Model!$AJ$15*BF8+Model!$AJ$16*BF10)/Model!$AJ$17))</f>
        <v>0.55520262490390937</v>
      </c>
      <c r="BG9" s="12">
        <f ca="1">IF(Model!$M$18=0,0,IF(AND(Model!$M$16=1,BG$4&gt;=Model!$M$13-0.000000001,BG$4&lt;=Model!$M$13+Model!$M$15+0.000000001,$A9&gt;=Model!$M$14-0.000000001,$A9&lt;=Model!$M$14+Model!$M$15+0.000000001),Model!$M$12,(Model!$AJ$13*BF9+Model!$AJ$14*BH9+Model!$AJ$15*BG8+Model!$AJ$16*BG10)/Model!$AJ$17))</f>
        <v>0.55164356330254272</v>
      </c>
      <c r="BH9" s="12">
        <f ca="1">IF(Model!$M$18=0,0,IF(AND(Model!$M$16=1,BH$4&gt;=Model!$M$13-0.000000001,BH$4&lt;=Model!$M$13+Model!$M$15+0.000000001,$A9&gt;=Model!$M$14-0.000000001,$A9&lt;=Model!$M$14+Model!$M$15+0.000000001),Model!$M$12,(Model!$AJ$13*BG9+Model!$AJ$14*BI9+Model!$AJ$15*BH8+Model!$AJ$16*BH10)/Model!$AJ$17))</f>
        <v>0.54887951007857805</v>
      </c>
      <c r="BI9" s="12">
        <f ca="1">IF(Model!$M$18=0,0,IF(AND(Model!$M$16=1,BI$4&gt;=Model!$M$13-0.000000001,BI$4&lt;=Model!$M$13+Model!$M$15+0.000000001,$A9&gt;=Model!$M$14-0.000000001,$A9&lt;=Model!$M$14+Model!$M$15+0.000000001),Model!$M$12,(Model!$AJ$13*BH9+Model!$AJ$14*BJ9+Model!$AJ$15*BI8+Model!$AJ$16*BI10)/Model!$AJ$17))</f>
        <v>0.54723776680421998</v>
      </c>
      <c r="BJ9" s="12">
        <f ca="1">IF(Model!$M$18=0,0,IF(AND(Model!$M$16=1,BJ$4&gt;=Model!$M$13-0.000000001,BJ$4&lt;=Model!$M$13+Model!$M$15+0.000000001,$A9&gt;=Model!$M$14-0.000000001,$A9&lt;=Model!$M$14+Model!$M$15+0.000000001),Model!$M$12,BI9))</f>
        <v>0.54723776680421998</v>
      </c>
      <c r="BK9" s="1"/>
    </row>
    <row r="10" spans="1:63" ht="13.5" customHeight="1">
      <c r="A10" s="14">
        <f>Model!$M$7-5*Model!$AJ$9</f>
        <v>1.75</v>
      </c>
      <c r="B10" s="12">
        <f>IF(Model!$M$18=0,0,IF(AND(Model!$M$16=1,B$4&gt;=Model!$M$13-0.000000001,B$4&lt;=Model!$M$13+Model!$M$15+0.000000001,$A10&gt;=Model!$M$14-0.000000001,$A10&lt;=Model!$M$14+Model!$M$15+0.000000001),Model!$M$12,Model!$M$11))</f>
        <v>1</v>
      </c>
      <c r="C10" s="12">
        <f ca="1">IF(Model!$M$18=0,0,IF(AND(Model!$M$16=1,C$4&gt;=Model!$M$13-0.000000001,C$4&lt;=Model!$M$13+Model!$M$15+0.000000001,$A10&gt;=Model!$M$14-0.000000001,$A10&lt;=Model!$M$14+Model!$M$15+0.000000001),Model!$M$12,(Model!$AJ$13*B10+Model!$AJ$14*D10+Model!$AJ$15*C9+Model!$AJ$16*C11)/Model!$AJ$17))</f>
        <v>0.99987133349001511</v>
      </c>
      <c r="D10" s="12">
        <f ca="1">IF(Model!$M$18=0,0,IF(AND(Model!$M$16=1,D$4&gt;=Model!$M$13-0.000000001,D$4&lt;=Model!$M$13+Model!$M$15+0.000000001,$A10&gt;=Model!$M$14-0.000000001,$A10&lt;=Model!$M$14+Model!$M$15+0.000000001),Model!$M$12,(Model!$AJ$13*C10+Model!$AJ$14*E10+Model!$AJ$15*D9+Model!$AJ$16*D11)/Model!$AJ$17))</f>
        <v>0.99968257302971897</v>
      </c>
      <c r="E10" s="12">
        <f ca="1">IF(Model!$M$18=0,0,IF(AND(Model!$M$16=1,E$4&gt;=Model!$M$13-0.000000001,E$4&lt;=Model!$M$13+Model!$M$15+0.000000001,$A10&gt;=Model!$M$14-0.000000001,$A10&lt;=Model!$M$14+Model!$M$15+0.000000001),Model!$M$12,(Model!$AJ$13*D10+Model!$AJ$14*F10+Model!$AJ$15*E9+Model!$AJ$16*E11)/Model!$AJ$17))</f>
        <v>0.99941009269032877</v>
      </c>
      <c r="F10" s="12">
        <f ca="1">IF(Model!$M$18=0,0,IF(AND(Model!$M$16=1,F$4&gt;=Model!$M$13-0.000000001,F$4&lt;=Model!$M$13+Model!$M$15+0.000000001,$A10&gt;=Model!$M$14-0.000000001,$A10&lt;=Model!$M$14+Model!$M$15+0.000000001),Model!$M$12,(Model!$AJ$13*E10+Model!$AJ$14*G10+Model!$AJ$15*F9+Model!$AJ$16*F11)/Model!$AJ$17))</f>
        <v>0.99902181009347824</v>
      </c>
      <c r="G10" s="12">
        <f ca="1">IF(Model!$M$18=0,0,IF(AND(Model!$M$16=1,G$4&gt;=Model!$M$13-0.000000001,G$4&lt;=Model!$M$13+Model!$M$15+0.000000001,$A10&gt;=Model!$M$14-0.000000001,$A10&lt;=Model!$M$14+Model!$M$15+0.000000001),Model!$M$12,(Model!$AJ$13*F10+Model!$AJ$14*H10+Model!$AJ$15*G9+Model!$AJ$16*G11)/Model!$AJ$17))</f>
        <v>0.99847473659301034</v>
      </c>
      <c r="H10" s="12">
        <f ca="1">IF(Model!$M$18=0,0,IF(AND(Model!$M$16=1,H$4&gt;=Model!$M$13-0.000000001,H$4&lt;=Model!$M$13+Model!$M$15+0.000000001,$A10&gt;=Model!$M$14-0.000000001,$A10&lt;=Model!$M$14+Model!$M$15+0.000000001),Model!$M$12,(Model!$AJ$13*G10+Model!$AJ$14*I10+Model!$AJ$15*H9+Model!$AJ$16*H11)/Model!$AJ$17))</f>
        <v>0.99771218460906752</v>
      </c>
      <c r="I10" s="12">
        <f ca="1">IF(Model!$M$18=0,0,IF(AND(Model!$M$16=1,I$4&gt;=Model!$M$13-0.000000001,I$4&lt;=Model!$M$13+Model!$M$15+0.000000001,$A10&gt;=Model!$M$14-0.000000001,$A10&lt;=Model!$M$14+Model!$M$15+0.000000001),Model!$M$12,(Model!$AJ$13*H10+Model!$AJ$14*J10+Model!$AJ$15*I9+Model!$AJ$16*I11)/Model!$AJ$17))</f>
        <v>0.99666083743738765</v>
      </c>
      <c r="J10" s="12">
        <f ca="1">IF(Model!$M$18=0,0,IF(AND(Model!$M$16=1,J$4&gt;=Model!$M$13-0.000000001,J$4&lt;=Model!$M$13+Model!$M$15+0.000000001,$A10&gt;=Model!$M$14-0.000000001,$A10&lt;=Model!$M$14+Model!$M$15+0.000000001),Model!$M$12,(Model!$AJ$13*I10+Model!$AJ$14*K10+Model!$AJ$15*J9+Model!$AJ$16*J11)/Model!$AJ$17))</f>
        <v>0.99522809213921537</v>
      </c>
      <c r="K10" s="12">
        <f ca="1">IF(Model!$M$18=0,0,IF(AND(Model!$M$16=1,K$4&gt;=Model!$M$13-0.000000001,K$4&lt;=Model!$M$13+Model!$M$15+0.000000001,$A10&gt;=Model!$M$14-0.000000001,$A10&lt;=Model!$M$14+Model!$M$15+0.000000001),Model!$M$12,(Model!$AJ$13*J10+Model!$AJ$14*L10+Model!$AJ$15*K9+Model!$AJ$16*K11)/Model!$AJ$17))</f>
        <v>0.99330036369875296</v>
      </c>
      <c r="L10" s="12">
        <f ca="1">IF(Model!$M$18=0,0,IF(AND(Model!$M$16=1,L$4&gt;=Model!$M$13-0.000000001,L$4&lt;=Model!$M$13+Model!$M$15+0.000000001,$A10&gt;=Model!$M$14-0.000000001,$A10&lt;=Model!$M$14+Model!$M$15+0.000000001),Model!$M$12,(Model!$AJ$13*K10+Model!$AJ$14*M10+Model!$AJ$15*L9+Model!$AJ$16*L11)/Model!$AJ$17))</f>
        <v>0.99074335383742318</v>
      </c>
      <c r="M10" s="12">
        <f ca="1">IF(Model!$M$18=0,0,IF(AND(Model!$M$16=1,M$4&gt;=Model!$M$13-0.000000001,M$4&lt;=Model!$M$13+Model!$M$15+0.000000001,$A10&gt;=Model!$M$14-0.000000001,$A10&lt;=Model!$M$14+Model!$M$15+0.000000001),Model!$M$12,(Model!$AJ$13*L10+Model!$AJ$14*N10+Model!$AJ$15*M9+Model!$AJ$16*M11)/Model!$AJ$17))</f>
        <v>0.98740553918941565</v>
      </c>
      <c r="N10" s="12">
        <f ca="1">IF(Model!$M$18=0,0,IF(AND(Model!$M$16=1,N$4&gt;=Model!$M$13-0.000000001,N$4&lt;=Model!$M$13+Model!$M$15+0.000000001,$A10&gt;=Model!$M$14-0.000000001,$A10&lt;=Model!$M$14+Model!$M$15+0.000000001),Model!$M$12,(Model!$AJ$13*M10+Model!$AJ$14*O10+Model!$AJ$15*N9+Model!$AJ$16*N11)/Model!$AJ$17))</f>
        <v>0.98312612404442279</v>
      </c>
      <c r="O10" s="12">
        <f ca="1">IF(Model!$M$18=0,0,IF(AND(Model!$M$16=1,O$4&gt;=Model!$M$13-0.000000001,O$4&lt;=Model!$M$13+Model!$M$15+0.000000001,$A10&gt;=Model!$M$14-0.000000001,$A10&lt;=Model!$M$14+Model!$M$15+0.000000001),Model!$M$12,(Model!$AJ$13*N10+Model!$AJ$14*P10+Model!$AJ$15*O9+Model!$AJ$16*O11)/Model!$AJ$17))</f>
        <v>0.9777481505564376</v>
      </c>
      <c r="P10" s="12">
        <f ca="1">IF(Model!$M$18=0,0,IF(AND(Model!$M$16=1,P$4&gt;=Model!$M$13-0.000000001,P$4&lt;=Model!$M$13+Model!$M$15+0.000000001,$A10&gt;=Model!$M$14-0.000000001,$A10&lt;=Model!$M$14+Model!$M$15+0.000000001),Model!$M$12,(Model!$AJ$13*O10+Model!$AJ$14*Q10+Model!$AJ$15*P9+Model!$AJ$16*P11)/Model!$AJ$17))</f>
        <v>0.9711361137214628</v>
      </c>
      <c r="Q10" s="12">
        <f ca="1">IF(Model!$M$18=0,0,IF(AND(Model!$M$16=1,Q$4&gt;=Model!$M$13-0.000000001,Q$4&lt;=Model!$M$13+Model!$M$15+0.000000001,$A10&gt;=Model!$M$14-0.000000001,$A10&lt;=Model!$M$14+Model!$M$15+0.000000001),Model!$M$12,(Model!$AJ$13*P10+Model!$AJ$14*R10+Model!$AJ$15*Q9+Model!$AJ$16*Q11)/Model!$AJ$17))</f>
        <v>0.96319535760574615</v>
      </c>
      <c r="R10" s="12">
        <f ca="1">IF(Model!$M$18=0,0,IF(AND(Model!$M$16=1,R$4&gt;=Model!$M$13-0.000000001,R$4&lt;=Model!$M$13+Model!$M$15+0.000000001,$A10&gt;=Model!$M$14-0.000000001,$A10&lt;=Model!$M$14+Model!$M$15+0.000000001),Model!$M$12,(Model!$AJ$13*Q10+Model!$AJ$14*S10+Model!$AJ$15*R9+Model!$AJ$16*R11)/Model!$AJ$17))</f>
        <v>0.95388850644772949</v>
      </c>
      <c r="S10" s="12">
        <f ca="1">IF(Model!$M$18=0,0,IF(AND(Model!$M$16=1,S$4&gt;=Model!$M$13-0.000000001,S$4&lt;=Model!$M$13+Model!$M$15+0.000000001,$A10&gt;=Model!$M$14-0.000000001,$A10&lt;=Model!$M$14+Model!$M$15+0.000000001),Model!$M$12,(Model!$AJ$13*R10+Model!$AJ$14*T10+Model!$AJ$15*S9+Model!$AJ$16*S11)/Model!$AJ$17))</f>
        <v>0.94324374656763998</v>
      </c>
      <c r="T10" s="12">
        <f ca="1">IF(Model!$M$18=0,0,IF(AND(Model!$M$16=1,T$4&gt;=Model!$M$13-0.000000001,T$4&lt;=Model!$M$13+Model!$M$15+0.000000001,$A10&gt;=Model!$M$14-0.000000001,$A10&lt;=Model!$M$14+Model!$M$15+0.000000001),Model!$M$12,(Model!$AJ$13*S10+Model!$AJ$14*U10+Model!$AJ$15*T9+Model!$AJ$16*T11)/Model!$AJ$17))</f>
        <v>0.9313522084993332</v>
      </c>
      <c r="U10" s="12">
        <f ca="1">IF(Model!$M$18=0,0,IF(AND(Model!$M$16=1,U$4&gt;=Model!$M$13-0.000000001,U$4&lt;=Model!$M$13+Model!$M$15+0.000000001,$A10&gt;=Model!$M$14-0.000000001,$A10&lt;=Model!$M$14+Model!$M$15+0.000000001),Model!$M$12,(Model!$AJ$13*T10+Model!$AJ$14*V10+Model!$AJ$15*U9+Model!$AJ$16*U11)/Model!$AJ$17))</f>
        <v>0.9183560268682196</v>
      </c>
      <c r="V10" s="12">
        <f ca="1">IF(Model!$M$18=0,0,IF(AND(Model!$M$16=1,V$4&gt;=Model!$M$13-0.000000001,V$4&lt;=Model!$M$13+Model!$M$15+0.000000001,$A10&gt;=Model!$M$14-0.000000001,$A10&lt;=Model!$M$14+Model!$M$15+0.000000001),Model!$M$12,(Model!$AJ$13*U10+Model!$AJ$14*W10+Model!$AJ$15*V9+Model!$AJ$16*V11)/Model!$AJ$17))</f>
        <v>0.9044315327379735</v>
      </c>
      <c r="W10" s="12">
        <f ca="1">IF(Model!$M$18=0,0,IF(AND(Model!$M$16=1,W$4&gt;=Model!$M$13-0.000000001,W$4&lt;=Model!$M$13+Model!$M$15+0.000000001,$A10&gt;=Model!$M$14-0.000000001,$A10&lt;=Model!$M$14+Model!$M$15+0.000000001),Model!$M$12,(Model!$AJ$13*V10+Model!$AJ$14*X10+Model!$AJ$15*W9+Model!$AJ$16*W11)/Model!$AJ$17))</f>
        <v>0.88977224872878413</v>
      </c>
      <c r="X10" s="12">
        <f ca="1">IF(Model!$M$18=0,0,IF(AND(Model!$M$16=1,X$4&gt;=Model!$M$13-0.000000001,X$4&lt;=Model!$M$13+Model!$M$15+0.000000001,$A10&gt;=Model!$M$14-0.000000001,$A10&lt;=Model!$M$14+Model!$M$15+0.000000001),Model!$M$12,(Model!$AJ$13*W10+Model!$AJ$14*Y10+Model!$AJ$15*X9+Model!$AJ$16*X11)/Model!$AJ$17))</f>
        <v>0.87457482133831399</v>
      </c>
      <c r="Y10" s="12">
        <f ca="1">IF(Model!$M$18=0,0,IF(AND(Model!$M$16=1,Y$4&gt;=Model!$M$13-0.000000001,Y$4&lt;=Model!$M$13+Model!$M$15+0.000000001,$A10&gt;=Model!$M$14-0.000000001,$A10&lt;=Model!$M$14+Model!$M$15+0.000000001),Model!$M$12,(Model!$AJ$13*X10+Model!$AJ$14*Z10+Model!$AJ$15*Y9+Model!$AJ$16*Y11)/Model!$AJ$17))</f>
        <v>0.85902907670614026</v>
      </c>
      <c r="Z10" s="12">
        <f ca="1">IF(Model!$M$18=0,0,IF(AND(Model!$M$16=1,Z$4&gt;=Model!$M$13-0.000000001,Z$4&lt;=Model!$M$13+Model!$M$15+0.000000001,$A10&gt;=Model!$M$14-0.000000001,$A10&lt;=Model!$M$14+Model!$M$15+0.000000001),Model!$M$12,(Model!$AJ$13*Y10+Model!$AJ$14*AA10+Model!$AJ$15*Z9+Model!$AJ$16*Z11)/Model!$AJ$17))</f>
        <v>0.84331186309413586</v>
      </c>
      <c r="AA10" s="12">
        <f ca="1">IF(Model!$M$18=0,0,IF(AND(Model!$M$16=1,AA$4&gt;=Model!$M$13-0.000000001,AA$4&lt;=Model!$M$13+Model!$M$15+0.000000001,$A10&gt;=Model!$M$14-0.000000001,$A10&lt;=Model!$M$14+Model!$M$15+0.000000001),Model!$M$12,(Model!$AJ$13*Z10+Model!$AJ$14*AB10+Model!$AJ$15*AA9+Model!$AJ$16*AA11)/Model!$AJ$17))</f>
        <v>0.82758352800563095</v>
      </c>
      <c r="AB10" s="12">
        <f ca="1">IF(Model!$M$18=0,0,IF(AND(Model!$M$16=1,AB$4&gt;=Model!$M$13-0.000000001,AB$4&lt;=Model!$M$13+Model!$M$15+0.000000001,$A10&gt;=Model!$M$14-0.000000001,$A10&lt;=Model!$M$14+Model!$M$15+0.000000001),Model!$M$12,(Model!$AJ$13*AA10+Model!$AJ$14*AC10+Model!$AJ$15*AB9+Model!$AJ$16*AB11)/Model!$AJ$17))</f>
        <v>0.81198575361362335</v>
      </c>
      <c r="AC10" s="12">
        <f ca="1">IF(Model!$M$18=0,0,IF(AND(Model!$M$16=1,AC$4&gt;=Model!$M$13-0.000000001,AC$4&lt;=Model!$M$13+Model!$M$15+0.000000001,$A10&gt;=Model!$M$14-0.000000001,$A10&lt;=Model!$M$14+Model!$M$15+0.000000001),Model!$M$12,(Model!$AJ$13*AB10+Model!$AJ$14*AD10+Model!$AJ$15*AC9+Model!$AJ$16*AC11)/Model!$AJ$17))</f>
        <v>0.7966399020325321</v>
      </c>
      <c r="AD10" s="12">
        <f ca="1">IF(Model!$M$18=0,0,IF(AND(Model!$M$16=1,AD$4&gt;=Model!$M$13-0.000000001,AD$4&lt;=Model!$M$13+Model!$M$15+0.000000001,$A10&gt;=Model!$M$14-0.000000001,$A10&lt;=Model!$M$14+Model!$M$15+0.000000001),Model!$M$12,(Model!$AJ$13*AC10+Model!$AJ$14*AE10+Model!$AJ$15*AD9+Model!$AJ$16*AD11)/Model!$AJ$17))</f>
        <v>0.78164573131359039</v>
      </c>
      <c r="AE10" s="12">
        <f ca="1">IF(Model!$M$18=0,0,IF(AND(Model!$M$16=1,AE$4&gt;=Model!$M$13-0.000000001,AE$4&lt;=Model!$M$13+Model!$M$15+0.000000001,$A10&gt;=Model!$M$14-0.000000001,$A10&lt;=Model!$M$14+Model!$M$15+0.000000001),Model!$M$12,(Model!$AJ$13*AD10+Model!$AJ$14*AF10+Model!$AJ$15*AE9+Model!$AJ$16*AE11)/Model!$AJ$17))</f>
        <v>0.76708088523559226</v>
      </c>
      <c r="AF10" s="12">
        <f ca="1">IF(Model!$M$18=0,0,IF(AND(Model!$M$16=1,AF$4&gt;=Model!$M$13-0.000000001,AF$4&lt;=Model!$M$13+Model!$M$15+0.000000001,$A10&gt;=Model!$M$14-0.000000001,$A10&lt;=Model!$M$14+Model!$M$15+0.000000001),Model!$M$12,(Model!$AJ$13*AE10+Model!$AJ$14*AG10+Model!$AJ$15*AF9+Model!$AJ$16*AF11)/Model!$AJ$17))</f>
        <v>0.75300155882997466</v>
      </c>
      <c r="AG10" s="12">
        <f ca="1">IF(Model!$M$18=0,0,IF(AND(Model!$M$16=1,AG$4&gt;=Model!$M$13-0.000000001,AG$4&lt;=Model!$M$13+Model!$M$15+0.000000001,$A10&gt;=Model!$M$14-0.000000001,$A10&lt;=Model!$M$14+Model!$M$15+0.000000001),Model!$M$12,(Model!$AJ$13*AF10+Model!$AJ$14*AH10+Model!$AJ$15*AG9+Model!$AJ$16*AG11)/Model!$AJ$17))</f>
        <v>0.73944438539622293</v>
      </c>
      <c r="AH10" s="12">
        <f ca="1">IF(Model!$M$18=0,0,IF(AND(Model!$M$16=1,AH$4&gt;=Model!$M$13-0.000000001,AH$4&lt;=Model!$M$13+Model!$M$15+0.000000001,$A10&gt;=Model!$M$14-0.000000001,$A10&lt;=Model!$M$14+Model!$M$15+0.000000001),Model!$M$12,(Model!$AJ$13*AG10+Model!$AJ$14*AI10+Model!$AJ$15*AH9+Model!$AJ$16*AH11)/Model!$AJ$17))</f>
        <v>0.72642923728761721</v>
      </c>
      <c r="AI10" s="12">
        <f ca="1">IF(Model!$M$18=0,0,IF(AND(Model!$M$16=1,AI$4&gt;=Model!$M$13-0.000000001,AI$4&lt;=Model!$M$13+Model!$M$15+0.000000001,$A10&gt;=Model!$M$14-0.000000001,$A10&lt;=Model!$M$14+Model!$M$15+0.000000001),Model!$M$12,(Model!$AJ$13*AH10+Model!$AJ$14*AJ10+Model!$AJ$15*AI9+Model!$AJ$16*AI11)/Model!$AJ$17))</f>
        <v>0.71396247030214299</v>
      </c>
      <c r="AJ10" s="12">
        <f ca="1">IF(Model!$M$18=0,0,IF(AND(Model!$M$16=1,AJ$4&gt;=Model!$M$13-0.000000001,AJ$4&lt;=Model!$M$13+Model!$M$15+0.000000001,$A10&gt;=Model!$M$14-0.000000001,$A10&lt;=Model!$M$14+Model!$M$15+0.000000001),Model!$M$12,(Model!$AJ$13*AI10+Model!$AJ$14*AK10+Model!$AJ$15*AJ9+Model!$AJ$16*AJ11)/Model!$AJ$17))</f>
        <v>0.70204016748743192</v>
      </c>
      <c r="AK10" s="12">
        <f ca="1">IF(Model!$M$18=0,0,IF(AND(Model!$M$16=1,AK$4&gt;=Model!$M$13-0.000000001,AK$4&lt;=Model!$M$13+Model!$M$15+0.000000001,$A10&gt;=Model!$M$14-0.000000001,$A10&lt;=Model!$M$14+Model!$M$15+0.000000001),Model!$M$12,(Model!$AJ$13*AJ10+Model!$AJ$14*AL10+Model!$AJ$15*AK9+Model!$AJ$16*AK11)/Model!$AJ$17))</f>
        <v>0.6906510669278606</v>
      </c>
      <c r="AL10" s="12">
        <f ca="1">IF(Model!$M$18=0,0,IF(AND(Model!$M$16=1,AL$4&gt;=Model!$M$13-0.000000001,AL$4&lt;=Model!$M$13+Model!$M$15+0.000000001,$A10&gt;=Model!$M$14-0.000000001,$A10&lt;=Model!$M$14+Model!$M$15+0.000000001),Model!$M$12,(Model!$AJ$13*AK10+Model!$AJ$14*AM10+Model!$AJ$15*AL9+Model!$AJ$16*AL11)/Model!$AJ$17))</f>
        <v>0.67977900716309991</v>
      </c>
      <c r="AM10" s="12">
        <f ca="1">IF(Model!$M$18=0,0,IF(AND(Model!$M$16=1,AM$4&gt;=Model!$M$13-0.000000001,AM$4&lt;=Model!$M$13+Model!$M$15+0.000000001,$A10&gt;=Model!$M$14-0.000000001,$A10&lt;=Model!$M$14+Model!$M$15+0.000000001),Model!$M$12,(Model!$AJ$13*AL10+Model!$AJ$14*AN10+Model!$AJ$15*AM9+Model!$AJ$16*AM11)/Model!$AJ$17))</f>
        <v>0.66940484570437386</v>
      </c>
      <c r="AN10" s="12">
        <f ca="1">IF(Model!$M$18=0,0,IF(AND(Model!$M$16=1,AN$4&gt;=Model!$M$13-0.000000001,AN$4&lt;=Model!$M$13+Model!$M$15+0.000000001,$A10&gt;=Model!$M$14-0.000000001,$A10&lt;=Model!$M$14+Model!$M$15+0.000000001),Model!$M$12,(Model!$AJ$13*AM10+Model!$AJ$14*AO10+Model!$AJ$15*AN9+Model!$AJ$16*AN11)/Model!$AJ$17))</f>
        <v>0.65950788541510086</v>
      </c>
      <c r="AO10" s="12">
        <f ca="1">IF(Model!$M$18=0,0,IF(AND(Model!$M$16=1,AO$4&gt;=Model!$M$13-0.000000001,AO$4&lt;=Model!$M$13+Model!$M$15+0.000000001,$A10&gt;=Model!$M$14-0.000000001,$A10&lt;=Model!$M$14+Model!$M$15+0.000000001),Model!$M$12,(Model!$AJ$13*AN10+Model!$AJ$14*AP10+Model!$AJ$15*AO9+Model!$AJ$16*AO11)/Model!$AJ$17))</f>
        <v>0.65006688406511115</v>
      </c>
      <c r="AP10" s="12">
        <f ca="1">IF(Model!$M$18=0,0,IF(AND(Model!$M$16=1,AP$4&gt;=Model!$M$13-0.000000001,AP$4&lt;=Model!$M$13+Model!$M$15+0.000000001,$A10&gt;=Model!$M$14-0.000000001,$A10&lt;=Model!$M$14+Model!$M$15+0.000000001),Model!$M$12,(Model!$AJ$13*AO10+Model!$AJ$14*AQ10+Model!$AJ$15*AP9+Model!$AJ$16*AP11)/Model!$AJ$17))</f>
        <v>0.64106073514317652</v>
      </c>
      <c r="AQ10" s="12">
        <f ca="1">IF(Model!$M$18=0,0,IF(AND(Model!$M$16=1,AQ$4&gt;=Model!$M$13-0.000000001,AQ$4&lt;=Model!$M$13+Model!$M$15+0.000000001,$A10&gt;=Model!$M$14-0.000000001,$A10&lt;=Model!$M$14+Model!$M$15+0.000000001),Model!$M$12,(Model!$AJ$13*AP10+Model!$AJ$14*AR10+Model!$AJ$15*AQ9+Model!$AJ$16*AQ11)/Model!$AJ$17))</f>
        <v>0.63246890432337921</v>
      </c>
      <c r="AR10" s="12">
        <f ca="1">IF(Model!$M$18=0,0,IF(AND(Model!$M$16=1,AR$4&gt;=Model!$M$13-0.000000001,AR$4&lt;=Model!$M$13+Model!$M$15+0.000000001,$A10&gt;=Model!$M$14-0.000000001,$A10&lt;=Model!$M$14+Model!$M$15+0.000000001),Model!$M$12,(Model!$AJ$13*AQ10+Model!$AJ$14*AS10+Model!$AJ$15*AR9+Model!$AJ$16*AR11)/Model!$AJ$17))</f>
        <v>0.62427169460196197</v>
      </c>
      <c r="AS10" s="12">
        <f ca="1">IF(Model!$M$18=0,0,IF(AND(Model!$M$16=1,AS$4&gt;=Model!$M$13-0.000000001,AS$4&lt;=Model!$M$13+Model!$M$15+0.000000001,$A10&gt;=Model!$M$14-0.000000001,$A10&lt;=Model!$M$14+Model!$M$15+0.000000001),Model!$M$12,(Model!$AJ$13*AR10+Model!$AJ$14*AT10+Model!$AJ$15*AS9+Model!$AJ$16*AS11)/Model!$AJ$17))</f>
        <v>0.61645039984773131</v>
      </c>
      <c r="AT10" s="12">
        <f ca="1">IF(Model!$M$18=0,0,IF(AND(Model!$M$16=1,AT$4&gt;=Model!$M$13-0.000000001,AT$4&lt;=Model!$M$13+Model!$M$15+0.000000001,$A10&gt;=Model!$M$14-0.000000001,$A10&lt;=Model!$M$14+Model!$M$15+0.000000001),Model!$M$12,(Model!$AJ$13*AS10+Model!$AJ$14*AU10+Model!$AJ$15*AT9+Model!$AJ$16*AT11)/Model!$AJ$17))</f>
        <v>0.60898739473891905</v>
      </c>
      <c r="AU10" s="12">
        <f ca="1">IF(Model!$M$18=0,0,IF(AND(Model!$M$16=1,AU$4&gt;=Model!$M$13-0.000000001,AU$4&lt;=Model!$M$13+Model!$M$15+0.000000001,$A10&gt;=Model!$M$14-0.000000001,$A10&lt;=Model!$M$14+Model!$M$15+0.000000001),Model!$M$12,(Model!$AJ$13*AT10+Model!$AJ$14*AV10+Model!$AJ$15*AU9+Model!$AJ$16*AU11)/Model!$AJ$17))</f>
        <v>0.60186620064182461</v>
      </c>
      <c r="AV10" s="12">
        <f ca="1">IF(Model!$M$18=0,0,IF(AND(Model!$M$16=1,AV$4&gt;=Model!$M$13-0.000000001,AV$4&lt;=Model!$M$13+Model!$M$15+0.000000001,$A10&gt;=Model!$M$14-0.000000001,$A10&lt;=Model!$M$14+Model!$M$15+0.000000001),Model!$M$12,(Model!$AJ$13*AU10+Model!$AJ$14*AW10+Model!$AJ$15*AV9+Model!$AJ$16*AV11)/Model!$AJ$17))</f>
        <v>0.59507156300408504</v>
      </c>
      <c r="AW10" s="12">
        <f ca="1">IF(Model!$M$18=0,0,IF(AND(Model!$M$16=1,AW$4&gt;=Model!$M$13-0.000000001,AW$4&lt;=Model!$M$13+Model!$M$15+0.000000001,$A10&gt;=Model!$M$14-0.000000001,$A10&lt;=Model!$M$14+Model!$M$15+0.000000001),Model!$M$12,(Model!$AJ$13*AV10+Model!$AJ$14*AX10+Model!$AJ$15*AW9+Model!$AJ$16*AW11)/Model!$AJ$17))</f>
        <v>0.58858957724261707</v>
      </c>
      <c r="AX10" s="12">
        <f ca="1">IF(Model!$M$18=0,0,IF(AND(Model!$M$16=1,AX$4&gt;=Model!$M$13-0.000000001,AX$4&lt;=Model!$M$13+Model!$M$15+0.000000001,$A10&gt;=Model!$M$14-0.000000001,$A10&lt;=Model!$M$14+Model!$M$15+0.000000001),Model!$M$12,(Model!$AJ$13*AW10+Model!$AJ$14*AY10+Model!$AJ$15*AX9+Model!$AJ$16*AX11)/Model!$AJ$17))</f>
        <v>0.58240790826875599</v>
      </c>
      <c r="AY10" s="12">
        <f ca="1">IF(Model!$M$18=0,0,IF(AND(Model!$M$16=1,AY$4&gt;=Model!$M$13-0.000000001,AY$4&lt;=Model!$M$13+Model!$M$15+0.000000001,$A10&gt;=Model!$M$14-0.000000001,$A10&lt;=Model!$M$14+Model!$M$15+0.000000001),Model!$M$12,(Model!$AJ$13*AX10+Model!$AJ$14*AZ10+Model!$AJ$15*AY9+Model!$AJ$16*AY11)/Model!$AJ$17))</f>
        <v>0.57651616602176403</v>
      </c>
      <c r="AZ10" s="12">
        <f ca="1">IF(Model!$M$18=0,0,IF(AND(Model!$M$16=1,AZ$4&gt;=Model!$M$13-0.000000001,AZ$4&lt;=Model!$M$13+Model!$M$15+0.000000001,$A10&gt;=Model!$M$14-0.000000001,$A10&lt;=Model!$M$14+Model!$M$15+0.000000001),Model!$M$12,(Model!$AJ$13*AY10+Model!$AJ$14*BA10+Model!$AJ$15*AZ9+Model!$AJ$16*AZ11)/Model!$AJ$17))</f>
        <v>0.57090652958524579</v>
      </c>
      <c r="BA10" s="12">
        <f ca="1">IF(Model!$M$18=0,0,IF(AND(Model!$M$16=1,BA$4&gt;=Model!$M$13-0.000000001,BA$4&lt;=Model!$M$13+Model!$M$15+0.000000001,$A10&gt;=Model!$M$14-0.000000001,$A10&lt;=Model!$M$14+Model!$M$15+0.000000001),Model!$M$12,(Model!$AJ$13*AZ10+Model!$AJ$14*BB10+Model!$AJ$15*BA9+Model!$AJ$16*BA11)/Model!$AJ$17))</f>
        <v>0.56557476206986568</v>
      </c>
      <c r="BB10" s="12">
        <f ca="1">IF(Model!$M$18=0,0,IF(AND(Model!$M$16=1,BB$4&gt;=Model!$M$13-0.000000001,BB$4&lt;=Model!$M$13+Model!$M$15+0.000000001,$A10&gt;=Model!$M$14-0.000000001,$A10&lt;=Model!$M$14+Model!$M$15+0.000000001),Model!$M$12,(Model!$AJ$13*BA10+Model!$AJ$14*BC10+Model!$AJ$15*BB9+Model!$AJ$16*BB11)/Model!$AJ$17))</f>
        <v>0.56052183781997045</v>
      </c>
      <c r="BC10" s="12">
        <f ca="1">IF(Model!$M$18=0,0,IF(AND(Model!$M$16=1,BC$4&gt;=Model!$M$13-0.000000001,BC$4&lt;=Model!$M$13+Model!$M$15+0.000000001,$A10&gt;=Model!$M$14-0.000000001,$A10&lt;=Model!$M$14+Model!$M$15+0.000000001),Model!$M$12,(Model!$AJ$13*BB10+Model!$AJ$14*BD10+Model!$AJ$15*BC9+Model!$AJ$16*BC11)/Model!$AJ$17))</f>
        <v>0.55575652912441853</v>
      </c>
      <c r="BD10" s="12">
        <f ca="1">IF(Model!$M$18=0,0,IF(AND(Model!$M$16=1,BD$4&gt;=Model!$M$13-0.000000001,BD$4&lt;=Model!$M$13+Model!$M$15+0.000000001,$A10&gt;=Model!$M$14-0.000000001,$A10&lt;=Model!$M$14+Model!$M$15+0.000000001),Model!$M$12,(Model!$AJ$13*BC10+Model!$AJ$14*BE10+Model!$AJ$15*BD9+Model!$AJ$16*BD11)/Model!$AJ$17))</f>
        <v>0.55129949753702334</v>
      </c>
      <c r="BE10" s="12">
        <f ca="1">IF(Model!$M$18=0,0,IF(AND(Model!$M$16=1,BE$4&gt;=Model!$M$13-0.000000001,BE$4&lt;=Model!$M$13+Model!$M$15+0.000000001,$A10&gt;=Model!$M$14-0.000000001,$A10&lt;=Model!$M$14+Model!$M$15+0.000000001),Model!$M$12,(Model!$AJ$13*BD10+Model!$AJ$14*BF10+Model!$AJ$15*BE9+Model!$AJ$16*BE11)/Model!$AJ$17))</f>
        <v>0.54718974618645722</v>
      </c>
      <c r="BF10" s="12">
        <f ca="1">IF(Model!$M$18=0,0,IF(AND(Model!$M$16=1,BF$4&gt;=Model!$M$13-0.000000001,BF$4&lt;=Model!$M$13+Model!$M$15+0.000000001,$A10&gt;=Model!$M$14-0.000000001,$A10&lt;=Model!$M$14+Model!$M$15+0.000000001),Model!$M$12,(Model!$AJ$13*BE10+Model!$AJ$14*BG10+Model!$AJ$15*BF9+Model!$AJ$16*BF11)/Model!$AJ$17))</f>
        <v>0.54349477864669504</v>
      </c>
      <c r="BG10" s="12">
        <f ca="1">IF(Model!$M$18=0,0,IF(AND(Model!$M$16=1,BG$4&gt;=Model!$M$13-0.000000001,BG$4&lt;=Model!$M$13+Model!$M$15+0.000000001,$A10&gt;=Model!$M$14-0.000000001,$A10&lt;=Model!$M$14+Model!$M$15+0.000000001),Model!$M$12,(Model!$AJ$13*BF10+Model!$AJ$14*BH10+Model!$AJ$15*BG9+Model!$AJ$16*BG11)/Model!$AJ$17))</f>
        <v>0.54032657854067279</v>
      </c>
      <c r="BH10" s="12">
        <f ca="1">IF(Model!$M$18=0,0,IF(AND(Model!$M$16=1,BH$4&gt;=Model!$M$13-0.000000001,BH$4&lt;=Model!$M$13+Model!$M$15+0.000000001,$A10&gt;=Model!$M$14-0.000000001,$A10&lt;=Model!$M$14+Model!$M$15+0.000000001),Model!$M$12,(Model!$AJ$13*BG10+Model!$AJ$14*BI10+Model!$AJ$15*BH9+Model!$AJ$16*BH11)/Model!$AJ$17))</f>
        <v>0.5378667315514486</v>
      </c>
      <c r="BI10" s="12">
        <f ca="1">IF(Model!$M$18=0,0,IF(AND(Model!$M$16=1,BI$4&gt;=Model!$M$13-0.000000001,BI$4&lt;=Model!$M$13+Model!$M$15+0.000000001,$A10&gt;=Model!$M$14-0.000000001,$A10&lt;=Model!$M$14+Model!$M$15+0.000000001),Model!$M$12,(Model!$AJ$13*BH10+Model!$AJ$14*BJ10+Model!$AJ$15*BI9+Model!$AJ$16*BI11)/Model!$AJ$17))</f>
        <v>0.53640590851519998</v>
      </c>
      <c r="BJ10" s="12">
        <f ca="1">IF(Model!$M$18=0,0,IF(AND(Model!$M$16=1,BJ$4&gt;=Model!$M$13-0.000000001,BJ$4&lt;=Model!$M$13+Model!$M$15+0.000000001,$A10&gt;=Model!$M$14-0.000000001,$A10&lt;=Model!$M$14+Model!$M$15+0.000000001),Model!$M$12,BI10))</f>
        <v>0.53640590851519998</v>
      </c>
      <c r="BK10" s="1"/>
    </row>
    <row r="11" spans="1:63" ht="13.5" customHeight="1">
      <c r="A11" s="14">
        <f>Model!$M$7-6*Model!$AJ$9</f>
        <v>1.7</v>
      </c>
      <c r="B11" s="12">
        <f>IF(Model!$M$18=0,0,IF(AND(Model!$M$16=1,B$4&gt;=Model!$M$13-0.000000001,B$4&lt;=Model!$M$13+Model!$M$15+0.000000001,$A11&gt;=Model!$M$14-0.000000001,$A11&lt;=Model!$M$14+Model!$M$15+0.000000001),Model!$M$12,Model!$M$11))</f>
        <v>1</v>
      </c>
      <c r="C11" s="12">
        <f ca="1">IF(Model!$M$18=0,0,IF(AND(Model!$M$16=1,C$4&gt;=Model!$M$13-0.000000001,C$4&lt;=Model!$M$13+Model!$M$15+0.000000001,$A11&gt;=Model!$M$14-0.000000001,$A11&lt;=Model!$M$14+Model!$M$15+0.000000001),Model!$M$12,(Model!$AJ$13*B11+Model!$AJ$14*D11+Model!$AJ$15*C10+Model!$AJ$16*C12)/Model!$AJ$17))</f>
        <v>0.99985112142904875</v>
      </c>
      <c r="D11" s="12">
        <f ca="1">IF(Model!$M$18=0,0,IF(AND(Model!$M$16=1,D$4&gt;=Model!$M$13-0.000000001,D$4&lt;=Model!$M$13+Model!$M$15+0.000000001,$A11&gt;=Model!$M$14-0.000000001,$A11&lt;=Model!$M$14+Model!$M$15+0.000000001),Model!$M$12,(Model!$AJ$13*C11+Model!$AJ$14*E11+Model!$AJ$15*D10+Model!$AJ$16*D12)/Model!$AJ$17))</f>
        <v>0.99963207966536061</v>
      </c>
      <c r="E11" s="12">
        <f ca="1">IF(Model!$M$18=0,0,IF(AND(Model!$M$16=1,E$4&gt;=Model!$M$13-0.000000001,E$4&lt;=Model!$M$13+Model!$M$15+0.000000001,$A11&gt;=Model!$M$14-0.000000001,$A11&lt;=Model!$M$14+Model!$M$15+0.000000001),Model!$M$12,(Model!$AJ$13*D11+Model!$AJ$14*F11+Model!$AJ$15*E10+Model!$AJ$16*E12)/Model!$AJ$17))</f>
        <v>0.99931432482538651</v>
      </c>
      <c r="F11" s="12">
        <f ca="1">IF(Model!$M$18=0,0,IF(AND(Model!$M$16=1,F$4&gt;=Model!$M$13-0.000000001,F$4&lt;=Model!$M$13+Model!$M$15+0.000000001,$A11&gt;=Model!$M$14-0.000000001,$A11&lt;=Model!$M$14+Model!$M$15+0.000000001),Model!$M$12,(Model!$AJ$13*E11+Model!$AJ$14*G11+Model!$AJ$15*F10+Model!$AJ$16*F12)/Model!$AJ$17))</f>
        <v>0.99885858738211319</v>
      </c>
      <c r="G11" s="12">
        <f ca="1">IF(Model!$M$18=0,0,IF(AND(Model!$M$16=1,G$4&gt;=Model!$M$13-0.000000001,G$4&lt;=Model!$M$13+Model!$M$15+0.000000001,$A11&gt;=Model!$M$14-0.000000001,$A11&lt;=Model!$M$14+Model!$M$15+0.000000001),Model!$M$12,(Model!$AJ$13*F11+Model!$AJ$14*H11+Model!$AJ$15*G10+Model!$AJ$16*G12)/Model!$AJ$17))</f>
        <v>0.99821153916426031</v>
      </c>
      <c r="H11" s="12">
        <f ca="1">IF(Model!$M$18=0,0,IF(AND(Model!$M$16=1,H$4&gt;=Model!$M$13-0.000000001,H$4&lt;=Model!$M$13+Model!$M$15+0.000000001,$A11&gt;=Model!$M$14-0.000000001,$A11&lt;=Model!$M$14+Model!$M$15+0.000000001),Model!$M$12,(Model!$AJ$13*G11+Model!$AJ$14*I11+Model!$AJ$15*H10+Model!$AJ$16*H12)/Model!$AJ$17))</f>
        <v>0.99730187769162859</v>
      </c>
      <c r="I11" s="12">
        <f ca="1">IF(Model!$M$18=0,0,IF(AND(Model!$M$16=1,I$4&gt;=Model!$M$13-0.000000001,I$4&lt;=Model!$M$13+Model!$M$15+0.000000001,$A11&gt;=Model!$M$14-0.000000001,$A11&lt;=Model!$M$14+Model!$M$15+0.000000001),Model!$M$12,(Model!$AJ$13*H11+Model!$AJ$14*J11+Model!$AJ$15*I10+Model!$AJ$16*I12)/Model!$AJ$17))</f>
        <v>0.99603607621252566</v>
      </c>
      <c r="J11" s="12">
        <f ca="1">IF(Model!$M$18=0,0,IF(AND(Model!$M$16=1,J$4&gt;=Model!$M$13-0.000000001,J$4&lt;=Model!$M$13+Model!$M$15+0.000000001,$A11&gt;=Model!$M$14-0.000000001,$A11&lt;=Model!$M$14+Model!$M$15+0.000000001),Model!$M$12,(Model!$AJ$13*I11+Model!$AJ$14*K11+Model!$AJ$15*J10+Model!$AJ$16*J12)/Model!$AJ$17))</f>
        <v>0.99429435262906662</v>
      </c>
      <c r="K11" s="12">
        <f ca="1">IF(Model!$M$18=0,0,IF(AND(Model!$M$16=1,K$4&gt;=Model!$M$13-0.000000001,K$4&lt;=Model!$M$13+Model!$M$15+0.000000001,$A11&gt;=Model!$M$14-0.000000001,$A11&lt;=Model!$M$14+Model!$M$15+0.000000001),Model!$M$12,(Model!$AJ$13*J11+Model!$AJ$14*L11+Model!$AJ$15*K10+Model!$AJ$16*K12)/Model!$AJ$17))</f>
        <v>0.99192786828333424</v>
      </c>
      <c r="L11" s="12">
        <f ca="1">IF(Model!$M$18=0,0,IF(AND(Model!$M$16=1,L$4&gt;=Model!$M$13-0.000000001,L$4&lt;=Model!$M$13+Model!$M$15+0.000000001,$A11&gt;=Model!$M$14-0.000000001,$A11&lt;=Model!$M$14+Model!$M$15+0.000000001),Model!$M$12,(Model!$AJ$13*K11+Model!$AJ$14*M11+Model!$AJ$15*L10+Model!$AJ$16*L12)/Model!$AJ$17))</f>
        <v>0.98875874543579967</v>
      </c>
      <c r="M11" s="12">
        <f ca="1">IF(Model!$M$18=0,0,IF(AND(Model!$M$16=1,M$4&gt;=Model!$M$13-0.000000001,M$4&lt;=Model!$M$13+Model!$M$15+0.000000001,$A11&gt;=Model!$M$14-0.000000001,$A11&lt;=Model!$M$14+Model!$M$15+0.000000001),Model!$M$12,(Model!$AJ$13*L11+Model!$AJ$14*N11+Model!$AJ$15*M10+Model!$AJ$16*M12)/Model!$AJ$17))</f>
        <v>0.98458504772721211</v>
      </c>
      <c r="N11" s="12">
        <f ca="1">IF(Model!$M$18=0,0,IF(AND(Model!$M$16=1,N$4&gt;=Model!$M$13-0.000000001,N$4&lt;=Model!$M$13+Model!$M$15+0.000000001,$A11&gt;=Model!$M$14-0.000000001,$A11&lt;=Model!$M$14+Model!$M$15+0.000000001),Model!$M$12,(Model!$AJ$13*M11+Model!$AJ$14*O11+Model!$AJ$15*N10+Model!$AJ$16*N12)/Model!$AJ$17))</f>
        <v>0.9791930571430395</v>
      </c>
      <c r="O11" s="12">
        <f ca="1">IF(Model!$M$18=0,0,IF(AND(Model!$M$16=1,O$4&gt;=Model!$M$13-0.000000001,O$4&lt;=Model!$M$13+Model!$M$15+0.000000001,$A11&gt;=Model!$M$14-0.000000001,$A11&lt;=Model!$M$14+Model!$M$15+0.000000001),Model!$M$12,(Model!$AJ$13*N11+Model!$AJ$14*P11+Model!$AJ$15*O10+Model!$AJ$16*O12)/Model!$AJ$17))</f>
        <v>0.97237841296752692</v>
      </c>
      <c r="P11" s="12">
        <f ca="1">IF(Model!$M$18=0,0,IF(AND(Model!$M$16=1,P$4&gt;=Model!$M$13-0.000000001,P$4&lt;=Model!$M$13+Model!$M$15+0.000000001,$A11&gt;=Model!$M$14-0.000000001,$A11&lt;=Model!$M$14+Model!$M$15+0.000000001),Model!$M$12,(Model!$AJ$13*O11+Model!$AJ$14*Q11+Model!$AJ$15*P10+Model!$AJ$16*P12)/Model!$AJ$17))</f>
        <v>0.96397526813513512</v>
      </c>
      <c r="Q11" s="12">
        <f ca="1">IF(Model!$M$18=0,0,IF(AND(Model!$M$16=1,Q$4&gt;=Model!$M$13-0.000000001,Q$4&lt;=Model!$M$13+Model!$M$15+0.000000001,$A11&gt;=Model!$M$14-0.000000001,$A11&lt;=Model!$M$14+Model!$M$15+0.000000001),Model!$M$12,(Model!$AJ$13*P11+Model!$AJ$14*R11+Model!$AJ$15*Q10+Model!$AJ$16*Q12)/Model!$AJ$17))</f>
        <v>0.95388839073445642</v>
      </c>
      <c r="R11" s="12">
        <f ca="1">IF(Model!$M$18=0,0,IF(AND(Model!$M$16=1,R$4&gt;=Model!$M$13-0.000000001,R$4&lt;=Model!$M$13+Model!$M$15+0.000000001,$A11&gt;=Model!$M$14-0.000000001,$A11&lt;=Model!$M$14+Model!$M$15+0.000000001),Model!$M$12,(Model!$AJ$13*Q11+Model!$AJ$14*S11+Model!$AJ$15*R10+Model!$AJ$16*R12)/Model!$AJ$17))</f>
        <v>0.94211855007684353</v>
      </c>
      <c r="S11" s="12">
        <f ca="1">IF(Model!$M$18=0,0,IF(AND(Model!$M$16=1,S$4&gt;=Model!$M$13-0.000000001,S$4&lt;=Model!$M$13+Model!$M$15+0.000000001,$A11&gt;=Model!$M$14-0.000000001,$A11&lt;=Model!$M$14+Model!$M$15+0.000000001),Model!$M$12,(Model!$AJ$13*R11+Model!$AJ$14*T11+Model!$AJ$15*S10+Model!$AJ$16*S12)/Model!$AJ$17))</f>
        <v>0.92877041380944247</v>
      </c>
      <c r="T11" s="12">
        <f ca="1">IF(Model!$M$18=0,0,IF(AND(Model!$M$16=1,T$4&gt;=Model!$M$13-0.000000001,T$4&lt;=Model!$M$13+Model!$M$15+0.000000001,$A11&gt;=Model!$M$14-0.000000001,$A11&lt;=Model!$M$14+Model!$M$15+0.000000001),Model!$M$12,(Model!$AJ$13*S11+Model!$AJ$14*U11+Model!$AJ$15*T10+Model!$AJ$16*T12)/Model!$AJ$17))</f>
        <v>0.91403853326395257</v>
      </c>
      <c r="U11" s="12">
        <f ca="1">IF(Model!$M$18=0,0,IF(AND(Model!$M$16=1,U$4&gt;=Model!$M$13-0.000000001,U$4&lt;=Model!$M$13+Model!$M$15+0.000000001,$A11&gt;=Model!$M$14-0.000000001,$A11&lt;=Model!$M$14+Model!$M$15+0.000000001),Model!$M$12,(Model!$AJ$13*T11+Model!$AJ$14*V11+Model!$AJ$15*U10+Model!$AJ$16*U12)/Model!$AJ$17))</f>
        <v>0.89817815530951506</v>
      </c>
      <c r="V11" s="12">
        <f ca="1">IF(Model!$M$18=0,0,IF(AND(Model!$M$16=1,V$4&gt;=Model!$M$13-0.000000001,V$4&lt;=Model!$M$13+Model!$M$15+0.000000001,$A11&gt;=Model!$M$14-0.000000001,$A11&lt;=Model!$M$14+Model!$M$15+0.000000001),Model!$M$12,(Model!$AJ$13*U11+Model!$AJ$14*W11+Model!$AJ$15*V10+Model!$AJ$16*V12)/Model!$AJ$17))</f>
        <v>0.88147228378392484</v>
      </c>
      <c r="W11" s="12">
        <f ca="1">IF(Model!$M$18=0,0,IF(AND(Model!$M$16=1,W$4&gt;=Model!$M$13-0.000000001,W$4&lt;=Model!$M$13+Model!$M$15+0.000000001,$A11&gt;=Model!$M$14-0.000000001,$A11&lt;=Model!$M$14+Model!$M$15+0.000000001),Model!$M$12,(Model!$AJ$13*V11+Model!$AJ$14*X11+Model!$AJ$15*W10+Model!$AJ$16*W12)/Model!$AJ$17))</f>
        <v>0.86420398335931359</v>
      </c>
      <c r="X11" s="12">
        <f ca="1">IF(Model!$M$18=0,0,IF(AND(Model!$M$16=1,X$4&gt;=Model!$M$13-0.000000001,X$4&lt;=Model!$M$13+Model!$M$15+0.000000001,$A11&gt;=Model!$M$14-0.000000001,$A11&lt;=Model!$M$14+Model!$M$15+0.000000001),Model!$M$12,(Model!$AJ$13*W11+Model!$AJ$14*Y11+Model!$AJ$15*X10+Model!$AJ$16*X12)/Model!$AJ$17))</f>
        <v>0.8466379067610238</v>
      </c>
      <c r="Y11" s="12">
        <f ca="1">IF(Model!$M$18=0,0,IF(AND(Model!$M$16=1,Y$4&gt;=Model!$M$13-0.000000001,Y$4&lt;=Model!$M$13+Model!$M$15+0.000000001,$A11&gt;=Model!$M$14-0.000000001,$A11&lt;=Model!$M$14+Model!$M$15+0.000000001),Model!$M$12,(Model!$AJ$13*X11+Model!$AJ$14*Z11+Model!$AJ$15*Y10+Model!$AJ$16*Y12)/Model!$AJ$17))</f>
        <v>0.82901082958298233</v>
      </c>
      <c r="Z11" s="12">
        <f ca="1">IF(Model!$M$18=0,0,IF(AND(Model!$M$16=1,Z$4&gt;=Model!$M$13-0.000000001,Z$4&lt;=Model!$M$13+Model!$M$15+0.000000001,$A11&gt;=Model!$M$14-0.000000001,$A11&lt;=Model!$M$14+Model!$M$15+0.000000001),Model!$M$12,(Model!$AJ$13*Y11+Model!$AJ$14*AA11+Model!$AJ$15*Z10+Model!$AJ$16*Z12)/Model!$AJ$17))</f>
        <v>0.81152864885245968</v>
      </c>
      <c r="AA11" s="12">
        <f ca="1">IF(Model!$M$18=0,0,IF(AND(Model!$M$16=1,AA$4&gt;=Model!$M$13-0.000000001,AA$4&lt;=Model!$M$13+Model!$M$15+0.000000001,$A11&gt;=Model!$M$14-0.000000001,$A11&lt;=Model!$M$14+Model!$M$15+0.000000001),Model!$M$12,(Model!$AJ$13*Z11+Model!$AJ$14*AB11+Model!$AJ$15*AA10+Model!$AJ$16*AA12)/Model!$AJ$17))</f>
        <v>0.79436661238633288</v>
      </c>
      <c r="AB11" s="12">
        <f ca="1">IF(Model!$M$18=0,0,IF(AND(Model!$M$16=1,AB$4&gt;=Model!$M$13-0.000000001,AB$4&lt;=Model!$M$13+Model!$M$15+0.000000001,$A11&gt;=Model!$M$14-0.000000001,$A11&lt;=Model!$M$14+Model!$M$15+0.000000001),Model!$M$12,(Model!$AJ$13*AA11+Model!$AJ$14*AC11+Model!$AJ$15*AB10+Model!$AJ$16*AB12)/Model!$AJ$17))</f>
        <v>0.77767003653848132</v>
      </c>
      <c r="AC11" s="12">
        <f ca="1">IF(Model!$M$18=0,0,IF(AND(Model!$M$16=1,AC$4&gt;=Model!$M$13-0.000000001,AC$4&lt;=Model!$M$13+Model!$M$15+0.000000001,$A11&gt;=Model!$M$14-0.000000001,$A11&lt;=Model!$M$14+Model!$M$15+0.000000001),Model!$M$12,(Model!$AJ$13*AB11+Model!$AJ$14*AD11+Model!$AJ$15*AC10+Model!$AJ$16*AC12)/Model!$AJ$17))</f>
        <v>0.76155412688674018</v>
      </c>
      <c r="AD11" s="12">
        <f ca="1">IF(Model!$M$18=0,0,IF(AND(Model!$M$16=1,AD$4&gt;=Model!$M$13-0.000000001,AD$4&lt;=Model!$M$13+Model!$M$15+0.000000001,$A11&gt;=Model!$M$14-0.000000001,$A11&lt;=Model!$M$14+Model!$M$15+0.000000001),Model!$M$12,(Model!$AJ$13*AC11+Model!$AJ$14*AE11+Model!$AJ$15*AD10+Model!$AJ$16*AD12)/Model!$AJ$17))</f>
        <v>0.74610329414575849</v>
      </c>
      <c r="AE11" s="12">
        <f ca="1">IF(Model!$M$18=0,0,IF(AND(Model!$M$16=1,AE$4&gt;=Model!$M$13-0.000000001,AE$4&lt;=Model!$M$13+Model!$M$15+0.000000001,$A11&gt;=Model!$M$14-0.000000001,$A11&lt;=Model!$M$14+Model!$M$15+0.000000001),Model!$M$12,(Model!$AJ$13*AD11+Model!$AJ$14*AF11+Model!$AJ$15*AE10+Model!$AJ$16*AE12)/Model!$AJ$17))</f>
        <v>0.73137150980262</v>
      </c>
      <c r="AF11" s="12">
        <f ca="1">IF(Model!$M$18=0,0,IF(AND(Model!$M$16=1,AF$4&gt;=Model!$M$13-0.000000001,AF$4&lt;=Model!$M$13+Model!$M$15+0.000000001,$A11&gt;=Model!$M$14-0.000000001,$A11&lt;=Model!$M$14+Model!$M$15+0.000000001),Model!$M$12,(Model!$AJ$13*AE11+Model!$AJ$14*AG11+Model!$AJ$15*AF10+Model!$AJ$16*AF12)/Model!$AJ$17))</f>
        <v>0.7173847258753373</v>
      </c>
      <c r="AG11" s="12">
        <f ca="1">IF(Model!$M$18=0,0,IF(AND(Model!$M$16=1,AG$4&gt;=Model!$M$13-0.000000001,AG$4&lt;=Model!$M$13+Model!$M$15+0.000000001,$A11&gt;=Model!$M$14-0.000000001,$A11&lt;=Model!$M$14+Model!$M$15+0.000000001),Model!$M$12,(Model!$AJ$13*AF11+Model!$AJ$14*AH11+Model!$AJ$15*AG10+Model!$AJ$16*AG12)/Model!$AJ$17))</f>
        <v>0.70414523673174712</v>
      </c>
      <c r="AH11" s="12">
        <f ca="1">IF(Model!$M$18=0,0,IF(AND(Model!$M$16=1,AH$4&gt;=Model!$M$13-0.000000001,AH$4&lt;=Model!$M$13+Model!$M$15+0.000000001,$A11&gt;=Model!$M$14-0.000000001,$A11&lt;=Model!$M$14+Model!$M$15+0.000000001),Model!$M$12,(Model!$AJ$13*AG11+Model!$AJ$14*AI11+Model!$AJ$15*AH10+Model!$AJ$16*AH12)/Model!$AJ$17))</f>
        <v>0.69163711842448916</v>
      </c>
      <c r="AI11" s="12">
        <f ca="1">IF(Model!$M$18=0,0,IF(AND(Model!$M$16=1,AI$4&gt;=Model!$M$13-0.000000001,AI$4&lt;=Model!$M$13+Model!$M$15+0.000000001,$A11&gt;=Model!$M$14-0.000000001,$A11&lt;=Model!$M$14+Model!$M$15+0.000000001),Model!$M$12,(Model!$AJ$13*AH11+Model!$AJ$14*AJ11+Model!$AJ$15*AI10+Model!$AJ$16*AI12)/Model!$AJ$17))</f>
        <v>0.67983176209836227</v>
      </c>
      <c r="AJ11" s="12">
        <f ca="1">IF(Model!$M$18=0,0,IF(AND(Model!$M$16=1,AJ$4&gt;=Model!$M$13-0.000000001,AJ$4&lt;=Model!$M$13+Model!$M$15+0.000000001,$A11&gt;=Model!$M$14-0.000000001,$A11&lt;=Model!$M$14+Model!$M$15+0.000000001),Model!$M$12,(Model!$AJ$13*AI11+Model!$AJ$14*AK11+Model!$AJ$15*AJ10+Model!$AJ$16*AJ12)/Model!$AJ$17))</f>
        <v>0.66869278124321652</v>
      </c>
      <c r="AK11" s="12">
        <f ca="1">IF(Model!$M$18=0,0,IF(AND(Model!$M$16=1,AK$4&gt;=Model!$M$13-0.000000001,AK$4&lt;=Model!$M$13+Model!$M$15+0.000000001,$A11&gt;=Model!$M$14-0.000000001,$A11&lt;=Model!$M$14+Model!$M$15+0.000000001),Model!$M$12,(Model!$AJ$13*AJ11+Model!$AJ$14*AL11+Model!$AJ$15*AK10+Model!$AJ$16*AK12)/Model!$AJ$17))</f>
        <v>0.65817993285459975</v>
      </c>
      <c r="AL11" s="12">
        <f ca="1">IF(Model!$M$18=0,0,IF(AND(Model!$M$16=1,AL$4&gt;=Model!$M$13-0.000000001,AL$4&lt;=Model!$M$13+Model!$M$15+0.000000001,$A11&gt;=Model!$M$14-0.000000001,$A11&lt;=Model!$M$14+Model!$M$15+0.000000001),Model!$M$12,(Model!$AJ$13*AK11+Model!$AJ$14*AM11+Model!$AJ$15*AL10+Model!$AJ$16*AL12)/Model!$AJ$17))</f>
        <v>0.64825198562619868</v>
      </c>
      <c r="AM11" s="12">
        <f ca="1">IF(Model!$M$18=0,0,IF(AND(Model!$M$16=1,AM$4&gt;=Model!$M$13-0.000000001,AM$4&lt;=Model!$M$13+Model!$M$15+0.000000001,$A11&gt;=Model!$M$14-0.000000001,$A11&lt;=Model!$M$14+Model!$M$15+0.000000001),Model!$M$12,(Model!$AJ$13*AL11+Model!$AJ$14*AN11+Model!$AJ$15*AM10+Model!$AJ$16*AM12)/Model!$AJ$17))</f>
        <v>0.63886864592172699</v>
      </c>
      <c r="AN11" s="12">
        <f ca="1">IF(Model!$M$18=0,0,IF(AND(Model!$M$16=1,AN$4&gt;=Model!$M$13-0.000000001,AN$4&lt;=Model!$M$13+Model!$M$15+0.000000001,$A11&gt;=Model!$M$14-0.000000001,$A11&lt;=Model!$M$14+Model!$M$15+0.000000001),Model!$M$12,(Model!$AJ$13*AM11+Model!$AJ$14*AO11+Model!$AJ$15*AN10+Model!$AJ$16*AN12)/Model!$AJ$17))</f>
        <v>0.629991729314478</v>
      </c>
      <c r="AO11" s="12">
        <f ca="1">IF(Model!$M$18=0,0,IF(AND(Model!$M$16=1,AO$4&gt;=Model!$M$13-0.000000001,AO$4&lt;=Model!$M$13+Model!$M$15+0.000000001,$A11&gt;=Model!$M$14-0.000000001,$A11&lt;=Model!$M$14+Model!$M$15+0.000000001),Model!$M$12,(Model!$AJ$13*AN11+Model!$AJ$14*AP11+Model!$AJ$15*AO10+Model!$AJ$16*AO12)/Model!$AJ$17))</f>
        <v>0.62158577640333346</v>
      </c>
      <c r="AP11" s="12">
        <f ca="1">IF(Model!$M$18=0,0,IF(AND(Model!$M$16=1,AP$4&gt;=Model!$M$13-0.000000001,AP$4&lt;=Model!$M$13+Model!$M$15+0.000000001,$A11&gt;=Model!$M$14-0.000000001,$A11&lt;=Model!$M$14+Model!$M$15+0.000000001),Model!$M$12,(Model!$AJ$13*AO11+Model!$AJ$14*AQ11+Model!$AJ$15*AP10+Model!$AJ$16*AP12)/Model!$AJ$17))</f>
        <v>0.61361828814504038</v>
      </c>
      <c r="AQ11" s="12">
        <f ca="1">IF(Model!$M$18=0,0,IF(AND(Model!$M$16=1,AQ$4&gt;=Model!$M$13-0.000000001,AQ$4&lt;=Model!$M$13+Model!$M$15+0.000000001,$A11&gt;=Model!$M$14-0.000000001,$A11&lt;=Model!$M$14+Model!$M$15+0.000000001),Model!$M$12,(Model!$AJ$13*AP11+Model!$AJ$14*AR11+Model!$AJ$15*AQ10+Model!$AJ$16*AQ12)/Model!$AJ$17))</f>
        <v>0.60605971999677866</v>
      </c>
      <c r="AR11" s="12">
        <f ca="1">IF(Model!$M$18=0,0,IF(AND(Model!$M$16=1,AR$4&gt;=Model!$M$13-0.000000001,AR$4&lt;=Model!$M$13+Model!$M$15+0.000000001,$A11&gt;=Model!$M$14-0.000000001,$A11&lt;=Model!$M$14+Model!$M$15+0.000000001),Model!$M$12,(Model!$AJ$13*AQ11+Model!$AJ$14*AS11+Model!$AJ$15*AR10+Model!$AJ$16*AR12)/Model!$AJ$17))</f>
        <v>0.59888333821348438</v>
      </c>
      <c r="AS11" s="12">
        <f ca="1">IF(Model!$M$18=0,0,IF(AND(Model!$M$16=1,AS$4&gt;=Model!$M$13-0.000000001,AS$4&lt;=Model!$M$13+Model!$M$15+0.000000001,$A11&gt;=Model!$M$14-0.000000001,$A11&lt;=Model!$M$14+Model!$M$15+0.000000001),Model!$M$12,(Model!$AJ$13*AR11+Model!$AJ$14*AT11+Model!$AJ$15*AS10+Model!$AJ$16*AS12)/Model!$AJ$17))</f>
        <v>0.59206501148426116</v>
      </c>
      <c r="AT11" s="12">
        <f ca="1">IF(Model!$M$18=0,0,IF(AND(Model!$M$16=1,AT$4&gt;=Model!$M$13-0.000000001,AT$4&lt;=Model!$M$13+Model!$M$15+0.000000001,$A11&gt;=Model!$M$14-0.000000001,$A11&lt;=Model!$M$14+Model!$M$15+0.000000001),Model!$M$12,(Model!$AJ$13*AS11+Model!$AJ$14*AU11+Model!$AJ$15*AT10+Model!$AJ$16*AT12)/Model!$AJ$17))</f>
        <v>0.58558298860597779</v>
      </c>
      <c r="AU11" s="12">
        <f ca="1">IF(Model!$M$18=0,0,IF(AND(Model!$M$16=1,AU$4&gt;=Model!$M$13-0.000000001,AU$4&lt;=Model!$M$13+Model!$M$15+0.000000001,$A11&gt;=Model!$M$14-0.000000001,$A11&lt;=Model!$M$14+Model!$M$15+0.000000001),Model!$M$12,(Model!$AJ$13*AT11+Model!$AJ$14*AV11+Model!$AJ$15*AU10+Model!$AJ$16*AU12)/Model!$AJ$17))</f>
        <v>0.57941769809391541</v>
      </c>
      <c r="AV11" s="12">
        <f ca="1">IF(Model!$M$18=0,0,IF(AND(Model!$M$16=1,AV$4&gt;=Model!$M$13-0.000000001,AV$4&lt;=Model!$M$13+Model!$M$15+0.000000001,$A11&gt;=Model!$M$14-0.000000001,$A11&lt;=Model!$M$14+Model!$M$15+0.000000001),Model!$M$12,(Model!$AJ$13*AU11+Model!$AJ$14*AW11+Model!$AJ$15*AV10+Model!$AJ$16*AV12)/Model!$AJ$17))</f>
        <v>0.57355159795623079</v>
      </c>
      <c r="AW11" s="12">
        <f ca="1">IF(Model!$M$18=0,0,IF(AND(Model!$M$16=1,AW$4&gt;=Model!$M$13-0.000000001,AW$4&lt;=Model!$M$13+Model!$M$15+0.000000001,$A11&gt;=Model!$M$14-0.000000001,$A11&lt;=Model!$M$14+Model!$M$15+0.000000001),Model!$M$12,(Model!$AJ$13*AV11+Model!$AJ$14*AX11+Model!$AJ$15*AW10+Model!$AJ$16*AW12)/Model!$AJ$17))</f>
        <v>0.56796910294063319</v>
      </c>
      <c r="AX11" s="12">
        <f ca="1">IF(Model!$M$18=0,0,IF(AND(Model!$M$16=1,AX$4&gt;=Model!$M$13-0.000000001,AX$4&lt;=Model!$M$13+Model!$M$15+0.000000001,$A11&gt;=Model!$M$14-0.000000001,$A11&lt;=Model!$M$14+Model!$M$15+0.000000001),Model!$M$12,(Model!$AJ$13*AW11+Model!$AJ$14*AY11+Model!$AJ$15*AX10+Model!$AJ$16*AX12)/Model!$AJ$17))</f>
        <v>0.56265662270628003</v>
      </c>
      <c r="AY11" s="12">
        <f ca="1">IF(Model!$M$18=0,0,IF(AND(Model!$M$16=1,AY$4&gt;=Model!$M$13-0.000000001,AY$4&lt;=Model!$M$13+Model!$M$15+0.000000001,$A11&gt;=Model!$M$14-0.000000001,$A11&lt;=Model!$M$14+Model!$M$15+0.000000001),Model!$M$12,(Model!$AJ$13*AX11+Model!$AJ$14*AZ11+Model!$AJ$15*AY10+Model!$AJ$16*AY12)/Model!$AJ$17))</f>
        <v>0.55760275897212563</v>
      </c>
      <c r="AZ11" s="12">
        <f ca="1">IF(Model!$M$18=0,0,IF(AND(Model!$M$16=1,AZ$4&gt;=Model!$M$13-0.000000001,AZ$4&lt;=Model!$M$13+Model!$M$15+0.000000001,$A11&gt;=Model!$M$14-0.000000001,$A11&lt;=Model!$M$14+Model!$M$15+0.000000001),Model!$M$12,(Model!$AJ$13*AY11+Model!$AJ$14*BA11+Model!$AJ$15*AZ10+Model!$AJ$16*AZ12)/Model!$AJ$17))</f>
        <v>0.55279873570354465</v>
      </c>
      <c r="BA11" s="12">
        <f ca="1">IF(Model!$M$18=0,0,IF(AND(Model!$M$16=1,BA$4&gt;=Model!$M$13-0.000000001,BA$4&lt;=Model!$M$13+Model!$M$15+0.000000001,$A11&gt;=Model!$M$14-0.000000001,$A11&lt;=Model!$M$14+Model!$M$15+0.000000001),Model!$M$12,(Model!$AJ$13*AZ11+Model!$AJ$14*BB11+Model!$AJ$15*BA10+Model!$AJ$16*BA12)/Model!$AJ$17))</f>
        <v>0.54823917907441411</v>
      </c>
      <c r="BB11" s="12">
        <f ca="1">IF(Model!$M$18=0,0,IF(AND(Model!$M$16=1,BB$4&gt;=Model!$M$13-0.000000001,BB$4&lt;=Model!$M$13+Model!$M$15+0.000000001,$A11&gt;=Model!$M$14-0.000000001,$A11&lt;=Model!$M$14+Model!$M$15+0.000000001),Model!$M$12,(Model!$AJ$13*BA11+Model!$AJ$14*BC11+Model!$AJ$15*BB10+Model!$AJ$16*BB12)/Model!$AJ$17))</f>
        <v>0.54392343198058335</v>
      </c>
      <c r="BC11" s="12">
        <f ca="1">IF(Model!$M$18=0,0,IF(AND(Model!$M$16=1,BC$4&gt;=Model!$M$13-0.000000001,BC$4&lt;=Model!$M$13+Model!$M$15+0.000000001,$A11&gt;=Model!$M$14-0.000000001,$A11&lt;=Model!$M$14+Model!$M$15+0.000000001),Model!$M$12,(Model!$AJ$13*BB11+Model!$AJ$14*BD11+Model!$AJ$15*BC10+Model!$AJ$16*BC12)/Model!$AJ$17))</f>
        <v>0.53985769527021044</v>
      </c>
      <c r="BD11" s="12">
        <f ca="1">IF(Model!$M$18=0,0,IF(AND(Model!$M$16=1,BD$4&gt;=Model!$M$13-0.000000001,BD$4&lt;=Model!$M$13+Model!$M$15+0.000000001,$A11&gt;=Model!$M$14-0.000000001,$A11&lt;=Model!$M$14+Model!$M$15+0.000000001),Model!$M$12,(Model!$AJ$13*BC11+Model!$AJ$14*BE11+Model!$AJ$15*BD10+Model!$AJ$16*BD12)/Model!$AJ$17))</f>
        <v>0.53605845680367747</v>
      </c>
      <c r="BE11" s="12">
        <f ca="1">IF(Model!$M$18=0,0,IF(AND(Model!$M$16=1,BE$4&gt;=Model!$M$13-0.000000001,BE$4&lt;=Model!$M$13+Model!$M$15+0.000000001,$A11&gt;=Model!$M$14-0.000000001,$A11&lt;=Model!$M$14+Model!$M$15+0.000000001),Model!$M$12,(Model!$AJ$13*BD11+Model!$AJ$14*BF11+Model!$AJ$15*BE10+Model!$AJ$16*BE12)/Model!$AJ$17))</f>
        <v>0.53255793502667825</v>
      </c>
      <c r="BF11" s="12">
        <f ca="1">IF(Model!$M$18=0,0,IF(AND(Model!$M$16=1,BF$4&gt;=Model!$M$13-0.000000001,BF$4&lt;=Model!$M$13+Model!$M$15+0.000000001,$A11&gt;=Model!$M$14-0.000000001,$A11&lt;=Model!$M$14+Model!$M$15+0.000000001),Model!$M$12,(Model!$AJ$13*BE11+Model!$AJ$14*BG11+Model!$AJ$15*BF10+Model!$AJ$16*BF12)/Model!$AJ$17))</f>
        <v>0.52941268118456608</v>
      </c>
      <c r="BG11" s="12">
        <f ca="1">IF(Model!$M$18=0,0,IF(AND(Model!$M$16=1,BG$4&gt;=Model!$M$13-0.000000001,BG$4&lt;=Model!$M$13+Model!$M$15+0.000000001,$A11&gt;=Model!$M$14-0.000000001,$A11&lt;=Model!$M$14+Model!$M$15+0.000000001),Model!$M$12,(Model!$AJ$13*BF11+Model!$AJ$14*BH11+Model!$AJ$15*BG10+Model!$AJ$16*BG12)/Model!$AJ$17))</f>
        <v>0.5267171406076071</v>
      </c>
      <c r="BH11" s="12">
        <f ca="1">IF(Model!$M$18=0,0,IF(AND(Model!$M$16=1,BH$4&gt;=Model!$M$13-0.000000001,BH$4&lt;=Model!$M$13+Model!$M$15+0.000000001,$A11&gt;=Model!$M$14-0.000000001,$A11&lt;=Model!$M$14+Model!$M$15+0.000000001),Model!$M$12,(Model!$AJ$13*BG11+Model!$AJ$14*BI11+Model!$AJ$15*BH10+Model!$AJ$16*BH12)/Model!$AJ$17))</f>
        <v>0.52462500557527869</v>
      </c>
      <c r="BI11" s="12">
        <f ca="1">IF(Model!$M$18=0,0,IF(AND(Model!$M$16=1,BI$4&gt;=Model!$M$13-0.000000001,BI$4&lt;=Model!$M$13+Model!$M$15+0.000000001,$A11&gt;=Model!$M$14-0.000000001,$A11&lt;=Model!$M$14+Model!$M$15+0.000000001),Model!$M$12,(Model!$AJ$13*BH11+Model!$AJ$14*BJ11+Model!$AJ$15*BI10+Model!$AJ$16*BI12)/Model!$AJ$17))</f>
        <v>0.52338281567032996</v>
      </c>
      <c r="BJ11" s="12">
        <f ca="1">IF(Model!$M$18=0,0,IF(AND(Model!$M$16=1,BJ$4&gt;=Model!$M$13-0.000000001,BJ$4&lt;=Model!$M$13+Model!$M$15+0.000000001,$A11&gt;=Model!$M$14-0.000000001,$A11&lt;=Model!$M$14+Model!$M$15+0.000000001),Model!$M$12,BI11))</f>
        <v>0.52338281567032996</v>
      </c>
      <c r="BK11" s="1"/>
    </row>
    <row r="12" spans="1:63" ht="13.5" customHeight="1">
      <c r="A12" s="14">
        <f>Model!$M$7-7*Model!$AJ$9</f>
        <v>1.65</v>
      </c>
      <c r="B12" s="12">
        <f>IF(Model!$M$18=0,0,IF(AND(Model!$M$16=1,B$4&gt;=Model!$M$13-0.000000001,B$4&lt;=Model!$M$13+Model!$M$15+0.000000001,$A12&gt;=Model!$M$14-0.000000001,$A12&lt;=Model!$M$14+Model!$M$15+0.000000001),Model!$M$12,Model!$M$11))</f>
        <v>1</v>
      </c>
      <c r="C12" s="12">
        <f ca="1">IF(Model!$M$18=0,0,IF(AND(Model!$M$16=1,C$4&gt;=Model!$M$13-0.000000001,C$4&lt;=Model!$M$13+Model!$M$15+0.000000001,$A12&gt;=Model!$M$14-0.000000001,$A12&lt;=Model!$M$14+Model!$M$15+0.000000001),Model!$M$12,(Model!$AJ$13*B12+Model!$AJ$14*D12+Model!$AJ$15*C11+Model!$AJ$16*C13)/Model!$AJ$17))</f>
        <v>0.99982663327534427</v>
      </c>
      <c r="D12" s="12">
        <f ca="1">IF(Model!$M$18=0,0,IF(AND(Model!$M$16=1,D$4&gt;=Model!$M$13-0.000000001,D$4&lt;=Model!$M$13+Model!$M$15+0.000000001,$A12&gt;=Model!$M$14-0.000000001,$A12&lt;=Model!$M$14+Model!$M$15+0.000000001),Model!$M$12,(Model!$AJ$13*C12+Model!$AJ$14*E12+Model!$AJ$15*D11+Model!$AJ$16*D13)/Model!$AJ$17))</f>
        <v>0.99957077849544396</v>
      </c>
      <c r="E12" s="12">
        <f ca="1">IF(Model!$M$18=0,0,IF(AND(Model!$M$16=1,E$4&gt;=Model!$M$13-0.000000001,E$4&lt;=Model!$M$13+Model!$M$15+0.000000001,$A12&gt;=Model!$M$14-0.000000001,$A12&lt;=Model!$M$14+Model!$M$15+0.000000001),Model!$M$12,(Model!$AJ$13*D12+Model!$AJ$14*F12+Model!$AJ$15*E11+Model!$AJ$16*E13)/Model!$AJ$17))</f>
        <v>0.99919766214375638</v>
      </c>
      <c r="F12" s="12">
        <f ca="1">IF(Model!$M$18=0,0,IF(AND(Model!$M$16=1,F$4&gt;=Model!$M$13-0.000000001,F$4&lt;=Model!$M$13+Model!$M$15+0.000000001,$A12&gt;=Model!$M$14-0.000000001,$A12&lt;=Model!$M$14+Model!$M$15+0.000000001),Model!$M$12,(Model!$AJ$13*E12+Model!$AJ$14*G12+Model!$AJ$15*F11+Model!$AJ$16*F13)/Model!$AJ$17))</f>
        <v>0.99865880672369067</v>
      </c>
      <c r="G12" s="12">
        <f ca="1">IF(Model!$M$18=0,0,IF(AND(Model!$M$16=1,G$4&gt;=Model!$M$13-0.000000001,G$4&lt;=Model!$M$13+Model!$M$15+0.000000001,$A12&gt;=Model!$M$14-0.000000001,$A12&lt;=Model!$M$14+Model!$M$15+0.000000001),Model!$M$12,(Model!$AJ$13*F12+Model!$AJ$14*H12+Model!$AJ$15*G11+Model!$AJ$16*G13)/Model!$AJ$17))</f>
        <v>0.99788743088136267</v>
      </c>
      <c r="H12" s="12">
        <f ca="1">IF(Model!$M$18=0,0,IF(AND(Model!$M$16=1,H$4&gt;=Model!$M$13-0.000000001,H$4&lt;=Model!$M$13+Model!$M$15+0.000000001,$A12&gt;=Model!$M$14-0.000000001,$A12&lt;=Model!$M$14+Model!$M$15+0.000000001),Model!$M$12,(Model!$AJ$13*G12+Model!$AJ$14*I12+Model!$AJ$15*H11+Model!$AJ$16*H13)/Model!$AJ$17))</f>
        <v>0.99679288004434508</v>
      </c>
      <c r="I12" s="12">
        <f ca="1">IF(Model!$M$18=0,0,IF(AND(Model!$M$16=1,I$4&gt;=Model!$M$13-0.000000001,I$4&lt;=Model!$M$13+Model!$M$15+0.000000001,$A12&gt;=Model!$M$14-0.000000001,$A12&lt;=Model!$M$14+Model!$M$15+0.000000001),Model!$M$12,(Model!$AJ$13*H12+Model!$AJ$14*J12+Model!$AJ$15*I11+Model!$AJ$16*I13)/Model!$AJ$17))</f>
        <v>0.99525433635246796</v>
      </c>
      <c r="J12" s="12">
        <f ca="1">IF(Model!$M$18=0,0,IF(AND(Model!$M$16=1,J$4&gt;=Model!$M$13-0.000000001,J$4&lt;=Model!$M$13+Model!$M$15+0.000000001,$A12&gt;=Model!$M$14-0.000000001,$A12&lt;=Model!$M$14+Model!$M$15+0.000000001),Model!$M$12,(Model!$AJ$13*I12+Model!$AJ$14*K12+Model!$AJ$15*J11+Model!$AJ$16*J13)/Model!$AJ$17))</f>
        <v>0.99311451208946167</v>
      </c>
      <c r="K12" s="12">
        <f ca="1">IF(Model!$M$18=0,0,IF(AND(Model!$M$16=1,K$4&gt;=Model!$M$13-0.000000001,K$4&lt;=Model!$M$13+Model!$M$15+0.000000001,$A12&gt;=Model!$M$14-0.000000001,$A12&lt;=Model!$M$14+Model!$M$15+0.000000001),Model!$M$12,(Model!$AJ$13*J12+Model!$AJ$14*L12+Model!$AJ$15*K11+Model!$AJ$16*K13)/Model!$AJ$17))</f>
        <v>0.99017476919685088</v>
      </c>
      <c r="L12" s="12">
        <f ca="1">IF(Model!$M$18=0,0,IF(AND(Model!$M$16=1,L$4&gt;=Model!$M$13-0.000000001,L$4&lt;=Model!$M$13+Model!$M$15+0.000000001,$A12&gt;=Model!$M$14-0.000000001,$A12&lt;=Model!$M$14+Model!$M$15+0.000000001),Model!$M$12,(Model!$AJ$13*K12+Model!$AJ$14*M12+Model!$AJ$15*L11+Model!$AJ$16*L13)/Model!$AJ$17))</f>
        <v>0.98619415047146197</v>
      </c>
      <c r="M12" s="12">
        <f ca="1">IF(Model!$M$18=0,0,IF(AND(Model!$M$16=1,M$4&gt;=Model!$M$13-0.000000001,M$4&lt;=Model!$M$13+Model!$M$15+0.000000001,$A12&gt;=Model!$M$14-0.000000001,$A12&lt;=Model!$M$14+Model!$M$15+0.000000001),Model!$M$12,(Model!$AJ$13*L12+Model!$AJ$14*N12+Model!$AJ$15*M11+Model!$AJ$16*M13)/Model!$AJ$17))</f>
        <v>0.98089600028629942</v>
      </c>
      <c r="N12" s="12">
        <f ca="1">IF(Model!$M$18=0,0,IF(AND(Model!$M$16=1,N$4&gt;=Model!$M$13-0.000000001,N$4&lt;=Model!$M$13+Model!$M$15+0.000000001,$A12&gt;=Model!$M$14-0.000000001,$A12&lt;=Model!$M$14+Model!$M$15+0.000000001),Model!$M$12,(Model!$AJ$13*M12+Model!$AJ$14*O12+Model!$AJ$15*N11+Model!$AJ$16*N13)/Model!$AJ$17))</f>
        <v>0.97398664854090977</v>
      </c>
      <c r="O12" s="12">
        <f ca="1">IF(Model!$M$18=0,0,IF(AND(Model!$M$16=1,O$4&gt;=Model!$M$13-0.000000001,O$4&lt;=Model!$M$13+Model!$M$15+0.000000001,$A12&gt;=Model!$M$14-0.000000001,$A12&lt;=Model!$M$14+Model!$M$15+0.000000001),Model!$M$12,(Model!$AJ$13*N12+Model!$AJ$14*P12+Model!$AJ$15*O11+Model!$AJ$16*O13)/Model!$AJ$17))</f>
        <v>0.96518985394773871</v>
      </c>
      <c r="P12" s="12">
        <f ca="1">IF(Model!$M$18=0,0,IF(AND(Model!$M$16=1,P$4&gt;=Model!$M$13-0.000000001,P$4&lt;=Model!$M$13+Model!$M$15+0.000000001,$A12&gt;=Model!$M$14-0.000000001,$A12&lt;=Model!$M$14+Model!$M$15+0.000000001),Model!$M$12,(Model!$AJ$13*O12+Model!$AJ$14*Q12+Model!$AJ$15*P11+Model!$AJ$16*P13)/Model!$AJ$17))</f>
        <v>0.95429658270089768</v>
      </c>
      <c r="Q12" s="12">
        <f ca="1">IF(Model!$M$18=0,0,IF(AND(Model!$M$16=1,Q$4&gt;=Model!$M$13-0.000000001,Q$4&lt;=Model!$M$13+Model!$M$15+0.000000001,$A12&gt;=Model!$M$14-0.000000001,$A12&lt;=Model!$M$14+Model!$M$15+0.000000001),Model!$M$12,(Model!$AJ$13*P12+Model!$AJ$14*R12+Model!$AJ$15*Q11+Model!$AJ$16*Q13)/Model!$AJ$17))</f>
        <v>0.94122094841976134</v>
      </c>
      <c r="R12" s="12">
        <f ca="1">IF(Model!$M$18=0,0,IF(AND(Model!$M$16=1,R$4&gt;=Model!$M$13-0.000000001,R$4&lt;=Model!$M$13+Model!$M$15+0.000000001,$A12&gt;=Model!$M$14-0.000000001,$A12&lt;=Model!$M$14+Model!$M$15+0.000000001),Model!$M$12,(Model!$AJ$13*Q12+Model!$AJ$14*S12+Model!$AJ$15*R11+Model!$AJ$16*R13)/Model!$AJ$17))</f>
        <v>0.92604196898693836</v>
      </c>
      <c r="S12" s="12">
        <f ca="1">IF(Model!$M$18=0,0,IF(AND(Model!$M$16=1,S$4&gt;=Model!$M$13-0.000000001,S$4&lt;=Model!$M$13+Model!$M$15+0.000000001,$A12&gt;=Model!$M$14-0.000000001,$A12&lt;=Model!$M$14+Model!$M$15+0.000000001),Model!$M$12,(Model!$AJ$13*R12+Model!$AJ$14*T12+Model!$AJ$15*S11+Model!$AJ$16*S13)/Model!$AJ$17))</f>
        <v>0.90900675719563284</v>
      </c>
      <c r="T12" s="12">
        <f ca="1">IF(Model!$M$18=0,0,IF(AND(Model!$M$16=1,T$4&gt;=Model!$M$13-0.000000001,T$4&lt;=Model!$M$13+Model!$M$15+0.000000001,$A12&gt;=Model!$M$14-0.000000001,$A12&lt;=Model!$M$14+Model!$M$15+0.000000001),Model!$M$12,(Model!$AJ$13*S12+Model!$AJ$14*U12+Model!$AJ$15*T11+Model!$AJ$16*T13)/Model!$AJ$17))</f>
        <v>0.8904874151647737</v>
      </c>
      <c r="U12" s="12">
        <f ca="1">IF(Model!$M$18=0,0,IF(AND(Model!$M$16=1,U$4&gt;=Model!$M$13-0.000000001,U$4&lt;=Model!$M$13+Model!$M$15+0.000000001,$A12&gt;=Model!$M$14-0.000000001,$A12&lt;=Model!$M$14+Model!$M$15+0.000000001),Model!$M$12,(Model!$AJ$13*T12+Model!$AJ$14*V12+Model!$AJ$15*U11+Model!$AJ$16*U13)/Model!$AJ$17))</f>
        <v>0.8709155883447437</v>
      </c>
      <c r="V12" s="12">
        <f ca="1">IF(Model!$M$18=0,0,IF(AND(Model!$M$16=1,V$4&gt;=Model!$M$13-0.000000001,V$4&lt;=Model!$M$13+Model!$M$15+0.000000001,$A12&gt;=Model!$M$14-0.000000001,$A12&lt;=Model!$M$14+Model!$M$15+0.000000001),Model!$M$12,(Model!$AJ$13*U12+Model!$AJ$14*W12+Model!$AJ$15*V11+Model!$AJ$16*V13)/Model!$AJ$17))</f>
        <v>0.85072252796610104</v>
      </c>
      <c r="W12" s="12">
        <f ca="1">IF(Model!$M$18=0,0,IF(AND(Model!$M$16=1,W$4&gt;=Model!$M$13-0.000000001,W$4&lt;=Model!$M$13+Model!$M$15+0.000000001,$A12&gt;=Model!$M$14-0.000000001,$A12&lt;=Model!$M$14+Model!$M$15+0.000000001),Model!$M$12,(Model!$AJ$13*V12+Model!$AJ$14*X12+Model!$AJ$15*W11+Model!$AJ$16*W13)/Model!$AJ$17))</f>
        <v>0.83029934395121407</v>
      </c>
      <c r="X12" s="12">
        <f ca="1">IF(Model!$M$18=0,0,IF(AND(Model!$M$16=1,X$4&gt;=Model!$M$13-0.000000001,X$4&lt;=Model!$M$13+Model!$M$15+0.000000001,$A12&gt;=Model!$M$14-0.000000001,$A12&lt;=Model!$M$14+Model!$M$15+0.000000001),Model!$M$12,(Model!$AJ$13*W12+Model!$AJ$14*Y12+Model!$AJ$15*X11+Model!$AJ$16*X13)/Model!$AJ$17))</f>
        <v>0.80997895446433832</v>
      </c>
      <c r="Y12" s="12">
        <f ca="1">IF(Model!$M$18=0,0,IF(AND(Model!$M$16=1,Y$4&gt;=Model!$M$13-0.000000001,Y$4&lt;=Model!$M$13+Model!$M$15+0.000000001,$A12&gt;=Model!$M$14-0.000000001,$A12&lt;=Model!$M$14+Model!$M$15+0.000000001),Model!$M$12,(Model!$AJ$13*X12+Model!$AJ$14*Z12+Model!$AJ$15*Y11+Model!$AJ$16*Y13)/Model!$AJ$17))</f>
        <v>0.79003414742328237</v>
      </c>
      <c r="Z12" s="12">
        <f ca="1">IF(Model!$M$18=0,0,IF(AND(Model!$M$16=1,Z$4&gt;=Model!$M$13-0.000000001,Z$4&lt;=Model!$M$13+Model!$M$15+0.000000001,$A12&gt;=Model!$M$14-0.000000001,$A12&lt;=Model!$M$14+Model!$M$15+0.000000001),Model!$M$12,(Model!$AJ$13*Y12+Model!$AJ$14*AA12+Model!$AJ$15*Z11+Model!$AJ$16*Z13)/Model!$AJ$17))</f>
        <v>0.77068419998112303</v>
      </c>
      <c r="AA12" s="12">
        <f ca="1">IF(Model!$M$18=0,0,IF(AND(Model!$M$16=1,AA$4&gt;=Model!$M$13-0.000000001,AA$4&lt;=Model!$M$13+Model!$M$15+0.000000001,$A12&gt;=Model!$M$14-0.000000001,$A12&lt;=Model!$M$14+Model!$M$15+0.000000001),Model!$M$12,(Model!$AJ$13*Z12+Model!$AJ$14*AB12+Model!$AJ$15*AA11+Model!$AJ$16*AA13)/Model!$AJ$17))</f>
        <v>0.75210321791569168</v>
      </c>
      <c r="AB12" s="12">
        <f ca="1">IF(Model!$M$18=0,0,IF(AND(Model!$M$16=1,AB$4&gt;=Model!$M$13-0.000000001,AB$4&lt;=Model!$M$13+Model!$M$15+0.000000001,$A12&gt;=Model!$M$14-0.000000001,$A12&lt;=Model!$M$14+Model!$M$15+0.000000001),Model!$M$12,(Model!$AJ$13*AA12+Model!$AJ$14*AC12+Model!$AJ$15*AB11+Model!$AJ$16*AB13)/Model!$AJ$17))</f>
        <v>0.73442536534329794</v>
      </c>
      <c r="AC12" s="12">
        <f ca="1">IF(Model!$M$18=0,0,IF(AND(Model!$M$16=1,AC$4&gt;=Model!$M$13-0.000000001,AC$4&lt;=Model!$M$13+Model!$M$15+0.000000001,$A12&gt;=Model!$M$14-0.000000001,$A12&lt;=Model!$M$14+Model!$M$15+0.000000001),Model!$M$12,(Model!$AJ$13*AB12+Model!$AJ$14*AD12+Model!$AJ$15*AC11+Model!$AJ$16*AC13)/Model!$AJ$17))</f>
        <v>0.71774532000431179</v>
      </c>
      <c r="AD12" s="12">
        <f ca="1">IF(Model!$M$18=0,0,IF(AND(Model!$M$16=1,AD$4&gt;=Model!$M$13-0.000000001,AD$4&lt;=Model!$M$13+Model!$M$15+0.000000001,$A12&gt;=Model!$M$14-0.000000001,$A12&lt;=Model!$M$14+Model!$M$15+0.000000001),Model!$M$12,(Model!$AJ$13*AC12+Model!$AJ$14*AE12+Model!$AJ$15*AD11+Model!$AJ$16*AD13)/Model!$AJ$17))</f>
        <v>0.70211639220958433</v>
      </c>
      <c r="AE12" s="12">
        <f ca="1">IF(Model!$M$18=0,0,IF(AND(Model!$M$16=1,AE$4&gt;=Model!$M$13-0.000000001,AE$4&lt;=Model!$M$13+Model!$M$15+0.000000001,$A12&gt;=Model!$M$14-0.000000001,$A12&lt;=Model!$M$14+Model!$M$15+0.000000001),Model!$M$12,(Model!$AJ$13*AD12+Model!$AJ$14*AF12+Model!$AJ$15*AE11+Model!$AJ$16*AE13)/Model!$AJ$17))</f>
        <v>0.68755124178221172</v>
      </c>
      <c r="AF12" s="12">
        <f ca="1">IF(Model!$M$18=0,0,IF(AND(Model!$M$16=1,AF$4&gt;=Model!$M$13-0.000000001,AF$4&lt;=Model!$M$13+Model!$M$15+0.000000001,$A12&gt;=Model!$M$14-0.000000001,$A12&lt;=Model!$M$14+Model!$M$15+0.000000001),Model!$M$12,(Model!$AJ$13*AE12+Model!$AJ$14*AG12+Model!$AJ$15*AF11+Model!$AJ$16*AF13)/Model!$AJ$17))</f>
        <v>0.67402720617335266</v>
      </c>
      <c r="AG12" s="12">
        <f ca="1">IF(Model!$M$18=0,0,IF(AND(Model!$M$16=1,AG$4&gt;=Model!$M$13-0.000000001,AG$4&lt;=Model!$M$13+Model!$M$15+0.000000001,$A12&gt;=Model!$M$14-0.000000001,$A12&lt;=Model!$M$14+Model!$M$15+0.000000001),Model!$M$12,(Model!$AJ$13*AF12+Model!$AJ$14*AH12+Model!$AJ$15*AG11+Model!$AJ$16*AG13)/Model!$AJ$17))</f>
        <v>0.66149497265912705</v>
      </c>
      <c r="AH12" s="12">
        <f ca="1">IF(Model!$M$18=0,0,IF(AND(Model!$M$16=1,AH$4&gt;=Model!$M$13-0.000000001,AH$4&lt;=Model!$M$13+Model!$M$15+0.000000001,$A12&gt;=Model!$M$14-0.000000001,$A12&lt;=Model!$M$14+Model!$M$15+0.000000001),Model!$M$12,(Model!$AJ$13*AG12+Model!$AJ$14*AI12+Model!$AJ$15*AH11+Model!$AJ$16*AH13)/Model!$AJ$17))</f>
        <v>0.64988817842657942</v>
      </c>
      <c r="AI12" s="12">
        <f ca="1">IF(Model!$M$18=0,0,IF(AND(Model!$M$16=1,AI$4&gt;=Model!$M$13-0.000000001,AI$4&lt;=Model!$M$13+Model!$M$15+0.000000001,$A12&gt;=Model!$M$14-0.000000001,$A12&lt;=Model!$M$14+Model!$M$15+0.000000001),Model!$M$12,(Model!$AJ$13*AH12+Model!$AJ$14*AJ12+Model!$AJ$15*AI11+Model!$AJ$16*AI13)/Model!$AJ$17))</f>
        <v>0.63913200026051054</v>
      </c>
      <c r="AJ12" s="12">
        <f ca="1">IF(Model!$M$18=0,0,IF(AND(Model!$M$16=1,AJ$4&gt;=Model!$M$13-0.000000001,AJ$4&lt;=Model!$M$13+Model!$M$15+0.000000001,$A12&gt;=Model!$M$14-0.000000001,$A12&lt;=Model!$M$14+Model!$M$15+0.000000001),Model!$M$12,(Model!$AJ$13*AI12+Model!$AJ$14*AK12+Model!$AJ$15*AJ11+Model!$AJ$16*AJ13)/Model!$AJ$17))</f>
        <v>0.62914977210486567</v>
      </c>
      <c r="AK12" s="12">
        <f ca="1">IF(Model!$M$18=0,0,IF(AND(Model!$M$16=1,AK$4&gt;=Model!$M$13-0.000000001,AK$4&lt;=Model!$M$13+Model!$M$15+0.000000001,$A12&gt;=Model!$M$14-0.000000001,$A12&lt;=Model!$M$14+Model!$M$15+0.000000001),Model!$M$12,(Model!$AJ$13*AJ12+Model!$AJ$14*AL12+Model!$AJ$15*AK11+Model!$AJ$16*AK13)/Model!$AJ$17))</f>
        <v>0.61986747342677329</v>
      </c>
      <c r="AL12" s="12">
        <f ca="1">IF(Model!$M$18=0,0,IF(AND(Model!$M$16=1,AL$4&gt;=Model!$M$13-0.000000001,AL$4&lt;=Model!$M$13+Model!$M$15+0.000000001,$A12&gt;=Model!$M$14-0.000000001,$A12&lt;=Model!$M$14+Model!$M$15+0.000000001),Model!$M$12,(Model!$AJ$13*AK12+Model!$AJ$14*AM12+Model!$AJ$15*AL11+Model!$AJ$16*AL13)/Model!$AJ$17))</f>
        <v>0.61121638295111647</v>
      </c>
      <c r="AM12" s="12">
        <f ca="1">IF(Model!$M$18=0,0,IF(AND(Model!$M$16=1,AM$4&gt;=Model!$M$13-0.000000001,AM$4&lt;=Model!$M$13+Model!$M$15+0.000000001,$A12&gt;=Model!$M$14-0.000000001,$A12&lt;=Model!$M$14+Model!$M$15+0.000000001),Model!$M$12,(Model!$AJ$13*AL12+Model!$AJ$14*AN12+Model!$AJ$15*AM11+Model!$AJ$16*AM13)/Model!$AJ$17))</f>
        <v>0.60313435318955888</v>
      </c>
      <c r="AN12" s="12">
        <f ca="1">IF(Model!$M$18=0,0,IF(AND(Model!$M$16=1,AN$4&gt;=Model!$M$13-0.000000001,AN$4&lt;=Model!$M$13+Model!$M$15+0.000000001,$A12&gt;=Model!$M$14-0.000000001,$A12&lt;=Model!$M$14+Model!$M$15+0.000000001),Model!$M$12,(Model!$AJ$13*AM12+Model!$AJ$14*AO12+Model!$AJ$15*AN11+Model!$AJ$16*AN13)/Model!$AJ$17))</f>
        <v>0.59556615121404877</v>
      </c>
      <c r="AO12" s="12">
        <f ca="1">IF(Model!$M$18=0,0,IF(AND(Model!$M$16=1,AO$4&gt;=Model!$M$13-0.000000001,AO$4&lt;=Model!$M$13+Model!$M$15+0.000000001,$A12&gt;=Model!$M$14-0.000000001,$A12&lt;=Model!$M$14+Model!$M$15+0.000000001),Model!$M$12,(Model!$AJ$13*AN12+Model!$AJ$14*AP12+Model!$AJ$15*AO11+Model!$AJ$16*AO13)/Model!$AJ$17))</f>
        <v>0.58846322763303749</v>
      </c>
      <c r="AP12" s="12">
        <f ca="1">IF(Model!$M$18=0,0,IF(AND(Model!$M$16=1,AP$4&gt;=Model!$M$13-0.000000001,AP$4&lt;=Model!$M$13+Model!$M$15+0.000000001,$A12&gt;=Model!$M$14-0.000000001,$A12&lt;=Model!$M$14+Model!$M$15+0.000000001),Model!$M$12,(Model!$AJ$13*AO12+Model!$AJ$14*AQ12+Model!$AJ$15*AP11+Model!$AJ$16*AP13)/Model!$AJ$17))</f>
        <v>0.58178317690761161</v>
      </c>
      <c r="AQ12" s="12">
        <f ca="1">IF(Model!$M$18=0,0,IF(AND(Model!$M$16=1,AQ$4&gt;=Model!$M$13-0.000000001,AQ$4&lt;=Model!$M$13+Model!$M$15+0.000000001,$A12&gt;=Model!$M$14-0.000000001,$A12&lt;=Model!$M$14+Model!$M$15+0.000000001),Model!$M$12,(Model!$AJ$13*AP12+Model!$AJ$14*AR12+Model!$AJ$15*AQ11+Model!$AJ$16*AQ13)/Model!$AJ$17))</f>
        <v>0.57548906523094012</v>
      </c>
      <c r="AR12" s="12">
        <f ca="1">IF(Model!$M$18=0,0,IF(AND(Model!$M$16=1,AR$4&gt;=Model!$M$13-0.000000001,AR$4&lt;=Model!$M$13+Model!$M$15+0.000000001,$A12&gt;=Model!$M$14-0.000000001,$A12&lt;=Model!$M$14+Model!$M$15+0.000000001),Model!$M$12,(Model!$AJ$13*AQ12+Model!$AJ$14*AS12+Model!$AJ$15*AR11+Model!$AJ$16*AR13)/Model!$AJ$17))</f>
        <v>0.56954873587912036</v>
      </c>
      <c r="AS12" s="12">
        <f ca="1">IF(Model!$M$18=0,0,IF(AND(Model!$M$16=1,AS$4&gt;=Model!$M$13-0.000000001,AS$4&lt;=Model!$M$13+Model!$M$15+0.000000001,$A12&gt;=Model!$M$14-0.000000001,$A12&lt;=Model!$M$14+Model!$M$15+0.000000001),Model!$M$12,(Model!$AJ$13*AR12+Model!$AJ$14*AT12+Model!$AJ$15*AS11+Model!$AJ$16*AS13)/Model!$AJ$17))</f>
        <v>0.56393415590503748</v>
      </c>
      <c r="AT12" s="12">
        <f ca="1">IF(Model!$M$18=0,0,IF(AND(Model!$M$16=1,AT$4&gt;=Model!$M$13-0.000000001,AT$4&lt;=Model!$M$13+Model!$M$15+0.000000001,$A12&gt;=Model!$M$14-0.000000001,$A12&lt;=Model!$M$14+Model!$M$15+0.000000001),Model!$M$12,(Model!$AJ$13*AS12+Model!$AJ$14*AU12+Model!$AJ$15*AT11+Model!$AJ$16*AT13)/Model!$AJ$17))</f>
        <v>0.55862083866743251</v>
      </c>
      <c r="AU12" s="12">
        <f ca="1">IF(Model!$M$18=0,0,IF(AND(Model!$M$16=1,AU$4&gt;=Model!$M$13-0.000000001,AU$4&lt;=Model!$M$13+Model!$M$15+0.000000001,$A12&gt;=Model!$M$14-0.000000001,$A12&lt;=Model!$M$14+Model!$M$15+0.000000001),Model!$M$12,(Model!$AJ$13*AT12+Model!$AJ$14*AV12+Model!$AJ$15*AU11+Model!$AJ$16*AU13)/Model!$AJ$17))</f>
        <v>0.55358735991530938</v>
      </c>
      <c r="AV12" s="12">
        <f ca="1">IF(Model!$M$18=0,0,IF(AND(Model!$M$16=1,AV$4&gt;=Model!$M$13-0.000000001,AV$4&lt;=Model!$M$13+Model!$M$15+0.000000001,$A12&gt;=Model!$M$14-0.000000001,$A12&lt;=Model!$M$14+Model!$M$15+0.000000001),Model!$M$12,(Model!$AJ$13*AU12+Model!$AJ$14*AW12+Model!$AJ$15*AV11+Model!$AJ$16*AV13)/Model!$AJ$17))</f>
        <v>0.54881497771710719</v>
      </c>
      <c r="AW12" s="12">
        <f ca="1">IF(Model!$M$18=0,0,IF(AND(Model!$M$16=1,AW$4&gt;=Model!$M$13-0.000000001,AW$4&lt;=Model!$M$13+Model!$M$15+0.000000001,$A12&gt;=Model!$M$14-0.000000001,$A12&lt;=Model!$M$14+Model!$M$15+0.000000001),Model!$M$12,(Model!$AJ$13*AV12+Model!$AJ$14*AX12+Model!$AJ$15*AW11+Model!$AJ$16*AW13)/Model!$AJ$17))</f>
        <v>0.54428736634920505</v>
      </c>
      <c r="AX12" s="12">
        <f ca="1">IF(Model!$M$18=0,0,IF(AND(Model!$M$16=1,AX$4&gt;=Model!$M$13-0.000000001,AX$4&lt;=Model!$M$13+Model!$M$15+0.000000001,$A12&gt;=Model!$M$14-0.000000001,$A12&lt;=Model!$M$14+Model!$M$15+0.000000001),Model!$M$12,(Model!$AJ$13*AW12+Model!$AJ$14*AY12+Model!$AJ$15*AX11+Model!$AJ$16*AX13)/Model!$AJ$17))</f>
        <v>0.53999048052595888</v>
      </c>
      <c r="AY12" s="12">
        <f ca="1">IF(Model!$M$18=0,0,IF(AND(Model!$M$16=1,AY$4&gt;=Model!$M$13-0.000000001,AY$4&lt;=Model!$M$13+Model!$M$15+0.000000001,$A12&gt;=Model!$M$14-0.000000001,$A12&lt;=Model!$M$14+Model!$M$15+0.000000001),Model!$M$12,(Model!$AJ$13*AX12+Model!$AJ$14*AZ12+Model!$AJ$15*AY11+Model!$AJ$16*AY13)/Model!$AJ$17))</f>
        <v>0.53591257958928928</v>
      </c>
      <c r="AZ12" s="12">
        <f ca="1">IF(Model!$M$18=0,0,IF(AND(Model!$M$16=1,AZ$4&gt;=Model!$M$13-0.000000001,AZ$4&lt;=Model!$M$13+Model!$M$15+0.000000001,$A12&gt;=Model!$M$14-0.000000001,$A12&lt;=Model!$M$14+Model!$M$15+0.000000001),Model!$M$12,(Model!$AJ$13*AY12+Model!$AJ$14*BA12+Model!$AJ$15*AZ11+Model!$AJ$16*AZ13)/Model!$AJ$17))</f>
        <v>0.53204446354746959</v>
      </c>
      <c r="BA12" s="12">
        <f ca="1">IF(Model!$M$18=0,0,IF(AND(Model!$M$16=1,BA$4&gt;=Model!$M$13-0.000000001,BA$4&lt;=Model!$M$13+Model!$M$15+0.000000001,$A12&gt;=Model!$M$14-0.000000001,$A12&lt;=Model!$M$14+Model!$M$15+0.000000001),Model!$M$12,(Model!$AJ$13*AZ12+Model!$AJ$14*BB12+Model!$AJ$15*BA11+Model!$AJ$16*BA13)/Model!$AJ$17))</f>
        <v>0.52838000822837028</v>
      </c>
      <c r="BB12" s="12">
        <f ca="1">IF(Model!$M$18=0,0,IF(AND(Model!$M$16=1,BB$4&gt;=Model!$M$13-0.000000001,BB$4&lt;=Model!$M$13+Model!$M$15+0.000000001,$A12&gt;=Model!$M$14-0.000000001,$A12&lt;=Model!$M$14+Model!$M$15+0.000000001),Model!$M$12,(Model!$AJ$13*BA12+Model!$AJ$14*BC12+Model!$AJ$15*BB11+Model!$AJ$16*BB13)/Model!$AJ$17))</f>
        <v>0.52491714220999353</v>
      </c>
      <c r="BC12" s="12">
        <f ca="1">IF(Model!$M$18=0,0,IF(AND(Model!$M$16=1,BC$4&gt;=Model!$M$13-0.000000001,BC$4&lt;=Model!$M$13+Model!$M$15+0.000000001,$A12&gt;=Model!$M$14-0.000000001,$A12&lt;=Model!$M$14+Model!$M$15+0.000000001),Model!$M$12,(Model!$AJ$13*BB12+Model!$AJ$14*BD12+Model!$AJ$15*BC11+Model!$AJ$16*BC13)/Model!$AJ$17))</f>
        <v>0.52165949481603835</v>
      </c>
      <c r="BD12" s="12">
        <f ca="1">IF(Model!$M$18=0,0,IF(AND(Model!$M$16=1,BD$4&gt;=Model!$M$13-0.000000001,BD$4&lt;=Model!$M$13+Model!$M$15+0.000000001,$A12&gt;=Model!$M$14-0.000000001,$A12&lt;=Model!$M$14+Model!$M$15+0.000000001),Model!$M$12,(Model!$AJ$13*BC12+Model!$AJ$14*BE12+Model!$AJ$15*BD11+Model!$AJ$16*BD13)/Model!$AJ$17))</f>
        <v>0.51861908014648284</v>
      </c>
      <c r="BE12" s="12">
        <f ca="1">IF(Model!$M$18=0,0,IF(AND(Model!$M$16=1,BE$4&gt;=Model!$M$13-0.000000001,BE$4&lt;=Model!$M$13+Model!$M$15+0.000000001,$A12&gt;=Model!$M$14-0.000000001,$A12&lt;=Model!$M$14+Model!$M$15+0.000000001),Model!$M$12,(Model!$AJ$13*BD12+Model!$AJ$14*BF12+Model!$AJ$15*BE11+Model!$AJ$16*BE13)/Model!$AJ$17))</f>
        <v>0.51582059504235245</v>
      </c>
      <c r="BF12" s="12">
        <f ca="1">IF(Model!$M$18=0,0,IF(AND(Model!$M$16=1,BF$4&gt;=Model!$M$13-0.000000001,BF$4&lt;=Model!$M$13+Model!$M$15+0.000000001,$A12&gt;=Model!$M$14-0.000000001,$A12&lt;=Model!$M$14+Model!$M$15+0.000000001),Model!$M$12,(Model!$AJ$13*BE12+Model!$AJ$14*BG12+Model!$AJ$15*BF11+Model!$AJ$16*BF13)/Model!$AJ$17))</f>
        <v>0.5133082435349634</v>
      </c>
      <c r="BG12" s="12">
        <f ca="1">IF(Model!$M$18=0,0,IF(AND(Model!$M$16=1,BG$4&gt;=Model!$M$13-0.000000001,BG$4&lt;=Model!$M$13+Model!$M$15+0.000000001,$A12&gt;=Model!$M$14-0.000000001,$A12&lt;=Model!$M$14+Model!$M$15+0.000000001),Model!$M$12,(Model!$AJ$13*BF12+Model!$AJ$14*BH12+Model!$AJ$15*BG11+Model!$AJ$16*BG13)/Model!$AJ$17))</f>
        <v>0.51115652684007695</v>
      </c>
      <c r="BH12" s="12">
        <f ca="1">IF(Model!$M$18=0,0,IF(AND(Model!$M$16=1,BH$4&gt;=Model!$M$13-0.000000001,BH$4&lt;=Model!$M$13+Model!$M$15+0.000000001,$A12&gt;=Model!$M$14-0.000000001,$A12&lt;=Model!$M$14+Model!$M$15+0.000000001),Model!$M$12,(Model!$AJ$13*BG12+Model!$AJ$14*BI12+Model!$AJ$15*BH11+Model!$AJ$16*BH13)/Model!$AJ$17))</f>
        <v>0.50948726695414548</v>
      </c>
      <c r="BI12" s="12">
        <f ca="1">IF(Model!$M$18=0,0,IF(AND(Model!$M$16=1,BI$4&gt;=Model!$M$13-0.000000001,BI$4&lt;=Model!$M$13+Model!$M$15+0.000000001,$A12&gt;=Model!$M$14-0.000000001,$A12&lt;=Model!$M$14+Model!$M$15+0.000000001),Model!$M$12,(Model!$AJ$13*BH12+Model!$AJ$14*BJ12+Model!$AJ$15*BI11+Model!$AJ$16*BI13)/Model!$AJ$17))</f>
        <v>0.50849643796659283</v>
      </c>
      <c r="BJ12" s="12">
        <f ca="1">IF(Model!$M$18=0,0,IF(AND(Model!$M$16=1,BJ$4&gt;=Model!$M$13-0.000000001,BJ$4&lt;=Model!$M$13+Model!$M$15+0.000000001,$A12&gt;=Model!$M$14-0.000000001,$A12&lt;=Model!$M$14+Model!$M$15+0.000000001),Model!$M$12,BI12))</f>
        <v>0.50849643796659283</v>
      </c>
      <c r="BK12" s="1"/>
    </row>
    <row r="13" spans="1:63" ht="13.5" customHeight="1">
      <c r="A13" s="14">
        <f>Model!$M$7-8*Model!$AJ$9</f>
        <v>1.6</v>
      </c>
      <c r="B13" s="12">
        <f>IF(Model!$M$18=0,0,IF(AND(Model!$M$16=1,B$4&gt;=Model!$M$13-0.000000001,B$4&lt;=Model!$M$13+Model!$M$15+0.000000001,$A13&gt;=Model!$M$14-0.000000001,$A13&lt;=Model!$M$14+Model!$M$15+0.000000001),Model!$M$12,Model!$M$11))</f>
        <v>1</v>
      </c>
      <c r="C13" s="12">
        <f ca="1">IF(Model!$M$18=0,0,IF(AND(Model!$M$16=1,C$4&gt;=Model!$M$13-0.000000001,C$4&lt;=Model!$M$13+Model!$M$15+0.000000001,$A13&gt;=Model!$M$14-0.000000001,$A13&lt;=Model!$M$14+Model!$M$15+0.000000001),Model!$M$12,(Model!$AJ$13*B13+Model!$AJ$14*D13+Model!$AJ$15*C12+Model!$AJ$16*C14)/Model!$AJ$17))</f>
        <v>0.99979794981455683</v>
      </c>
      <c r="D13" s="12">
        <f ca="1">IF(Model!$M$18=0,0,IF(AND(Model!$M$16=1,D$4&gt;=Model!$M$13-0.000000001,D$4&lt;=Model!$M$13+Model!$M$15+0.000000001,$A13&gt;=Model!$M$14-0.000000001,$A13&lt;=Model!$M$14+Model!$M$15+0.000000001),Model!$M$12,(Model!$AJ$13*C13+Model!$AJ$14*E13+Model!$AJ$15*D12+Model!$AJ$16*D14)/Model!$AJ$17))</f>
        <v>0.99949881150736497</v>
      </c>
      <c r="E13" s="12">
        <f ca="1">IF(Model!$M$18=0,0,IF(AND(Model!$M$16=1,E$4&gt;=Model!$M$13-0.000000001,E$4&lt;=Model!$M$13+Model!$M$15+0.000000001,$A13&gt;=Model!$M$14-0.000000001,$A13&lt;=Model!$M$14+Model!$M$15+0.000000001),Model!$M$12,(Model!$AJ$13*D13+Model!$AJ$14*F13+Model!$AJ$15*E12+Model!$AJ$16*E14)/Model!$AJ$17))</f>
        <v>0.99906018035466082</v>
      </c>
      <c r="F13" s="12">
        <f ca="1">IF(Model!$M$18=0,0,IF(AND(Model!$M$16=1,F$4&gt;=Model!$M$13-0.000000001,F$4&lt;=Model!$M$13+Model!$M$15+0.000000001,$A13&gt;=Model!$M$14-0.000000001,$A13&lt;=Model!$M$14+Model!$M$15+0.000000001),Model!$M$12,(Model!$AJ$13*E13+Model!$AJ$14*G13+Model!$AJ$15*F12+Model!$AJ$16*F14)/Model!$AJ$17))</f>
        <v>0.9984221187774982</v>
      </c>
      <c r="G13" s="12">
        <f ca="1">IF(Model!$M$18=0,0,IF(AND(Model!$M$16=1,G$4&gt;=Model!$M$13-0.000000001,G$4&lt;=Model!$M$13+Model!$M$15+0.000000001,$A13&gt;=Model!$M$14-0.000000001,$A13&lt;=Model!$M$14+Model!$M$15+0.000000001),Model!$M$12,(Model!$AJ$13*F13+Model!$AJ$14*H13+Model!$AJ$15*G12+Model!$AJ$16*G14)/Model!$AJ$17))</f>
        <v>0.99750080967199051</v>
      </c>
      <c r="H13" s="12">
        <f ca="1">IF(Model!$M$18=0,0,IF(AND(Model!$M$16=1,H$4&gt;=Model!$M$13-0.000000001,H$4&lt;=Model!$M$13+Model!$M$15+0.000000001,$A13&gt;=Model!$M$14-0.000000001,$A13&lt;=Model!$M$14+Model!$M$15+0.000000001),Model!$M$12,(Model!$AJ$13*G13+Model!$AJ$14*I13+Model!$AJ$15*H12+Model!$AJ$16*H14)/Model!$AJ$17))</f>
        <v>0.99618059983341201</v>
      </c>
      <c r="I13" s="12">
        <f ca="1">IF(Model!$M$18=0,0,IF(AND(Model!$M$16=1,I$4&gt;=Model!$M$13-0.000000001,I$4&lt;=Model!$M$13+Model!$M$15+0.000000001,$A13&gt;=Model!$M$14-0.000000001,$A13&lt;=Model!$M$14+Model!$M$15+0.000000001),Model!$M$12,(Model!$AJ$13*H13+Model!$AJ$14*J13+Model!$AJ$15*I12+Model!$AJ$16*I14)/Model!$AJ$17))</f>
        <v>0.99430460521760111</v>
      </c>
      <c r="J13" s="12">
        <f ca="1">IF(Model!$M$18=0,0,IF(AND(Model!$M$16=1,J$4&gt;=Model!$M$13-0.000000001,J$4&lt;=Model!$M$13+Model!$M$15+0.000000001,$A13&gt;=Model!$M$14-0.000000001,$A13&lt;=Model!$M$14+Model!$M$15+0.000000001),Model!$M$12,(Model!$AJ$13*I13+Model!$AJ$14*K13+Model!$AJ$15*J12+Model!$AJ$16*J14)/Model!$AJ$17))</f>
        <v>0.99166467804795799</v>
      </c>
      <c r="K13" s="12">
        <f ca="1">IF(Model!$M$18=0,0,IF(AND(Model!$M$16=1,K$4&gt;=Model!$M$13-0.000000001,K$4&lt;=Model!$M$13+Model!$M$15+0.000000001,$A13&gt;=Model!$M$14-0.000000001,$A13&lt;=Model!$M$14+Model!$M$15+0.000000001),Model!$M$12,(Model!$AJ$13*J13+Model!$AJ$14*L13+Model!$AJ$15*K12+Model!$AJ$16*K14)/Model!$AJ$17))</f>
        <v>0.98799267449683981</v>
      </c>
      <c r="L13" s="12">
        <f ca="1">IF(Model!$M$18=0,0,IF(AND(Model!$M$16=1,L$4&gt;=Model!$M$13-0.000000001,L$4&lt;=Model!$M$13+Model!$M$15+0.000000001,$A13&gt;=Model!$M$14-0.000000001,$A13&lt;=Model!$M$14+Model!$M$15+0.000000001),Model!$M$12,(Model!$AJ$13*K13+Model!$AJ$14*M13+Model!$AJ$15*L12+Model!$AJ$16*L14)/Model!$AJ$17))</f>
        <v>0.98295677760420297</v>
      </c>
      <c r="M13" s="12">
        <f ca="1">IF(Model!$M$18=0,0,IF(AND(Model!$M$16=1,M$4&gt;=Model!$M$13-0.000000001,M$4&lt;=Model!$M$13+Model!$M$15+0.000000001,$A13&gt;=Model!$M$14-0.000000001,$A13&lt;=Model!$M$14+Model!$M$15+0.000000001),Model!$M$12,(Model!$AJ$13*L13+Model!$AJ$14*N13+Model!$AJ$15*M12+Model!$AJ$16*M14)/Model!$AJ$17))</f>
        <v>0.97616907931303254</v>
      </c>
      <c r="N13" s="12">
        <f ca="1">IF(Model!$M$18=0,0,IF(AND(Model!$M$16=1,N$4&gt;=Model!$M$13-0.000000001,N$4&lt;=Model!$M$13+Model!$M$15+0.000000001,$A13&gt;=Model!$M$14-0.000000001,$A13&lt;=Model!$M$14+Model!$M$15+0.000000001),Model!$M$12,(Model!$AJ$13*M13+Model!$AJ$14*O13+Model!$AJ$15*N12+Model!$AJ$16*N14)/Model!$AJ$17))</f>
        <v>0.96721300691386625</v>
      </c>
      <c r="O13" s="12">
        <f ca="1">IF(Model!$M$18=0,0,IF(AND(Model!$M$16=1,O$4&gt;=Model!$M$13-0.000000001,O$4&lt;=Model!$M$13+Model!$M$15+0.000000001,$A13&gt;=Model!$M$14-0.000000001,$A13&lt;=Model!$M$14+Model!$M$15+0.000000001),Model!$M$12,(Model!$AJ$13*N13+Model!$AJ$14*P13+Model!$AJ$15*O12+Model!$AJ$16*O14)/Model!$AJ$17))</f>
        <v>0.95569937428503438</v>
      </c>
      <c r="P13" s="12">
        <f ca="1">IF(Model!$M$18=0,0,IF(AND(Model!$M$16=1,P$4&gt;=Model!$M$13-0.000000001,P$4&lt;=Model!$M$13+Model!$M$15+0.000000001,$A13&gt;=Model!$M$14-0.000000001,$A13&lt;=Model!$M$14+Model!$M$15+0.000000001),Model!$M$12,(Model!$AJ$13*O13+Model!$AJ$14*Q13+Model!$AJ$15*P12+Model!$AJ$16*P14)/Model!$AJ$17))</f>
        <v>0.94135362467753436</v>
      </c>
      <c r="Q13" s="12">
        <f ca="1">IF(Model!$M$18=0,0,IF(AND(Model!$M$16=1,Q$4&gt;=Model!$M$13-0.000000001,Q$4&lt;=Model!$M$13+Model!$M$15+0.000000001,$A13&gt;=Model!$M$14-0.000000001,$A13&lt;=Model!$M$14+Model!$M$15+0.000000001),Model!$M$12,(Model!$AJ$13*P13+Model!$AJ$14*R13+Model!$AJ$15*Q12+Model!$AJ$16*Q14)/Model!$AJ$17))</f>
        <v>0.92411903411618468</v>
      </c>
      <c r="R13" s="12">
        <f ca="1">IF(Model!$M$18=0,0,IF(AND(Model!$M$16=1,R$4&gt;=Model!$M$13-0.000000001,R$4&lt;=Model!$M$13+Model!$M$15+0.000000001,$A13&gt;=Model!$M$14-0.000000001,$A13&lt;=Model!$M$14+Model!$M$15+0.000000001),Model!$M$12,(Model!$AJ$13*Q13+Model!$AJ$14*S13+Model!$AJ$15*R12+Model!$AJ$16*R14)/Model!$AJ$17))</f>
        <v>0.90423213053910367</v>
      </c>
      <c r="S13" s="12">
        <f ca="1">IF(Model!$M$18=0,0,IF(AND(Model!$M$16=1,S$4&gt;=Model!$M$13-0.000000001,S$4&lt;=Model!$M$13+Model!$M$15+0.000000001,$A13&gt;=Model!$M$14-0.000000001,$A13&lt;=Model!$M$14+Model!$M$15+0.000000001),Model!$M$12,(Model!$AJ$13*R13+Model!$AJ$14*T13+Model!$AJ$15*S12+Model!$AJ$16*S14)/Model!$AJ$17))</f>
        <v>0.88220962492572341</v>
      </c>
      <c r="T13" s="12">
        <f ca="1">IF(Model!$M$18=0,0,IF(AND(Model!$M$16=1,T$4&gt;=Model!$M$13-0.000000001,T$4&lt;=Model!$M$13+Model!$M$15+0.000000001,$A13&gt;=Model!$M$14-0.000000001,$A13&lt;=Model!$M$14+Model!$M$15+0.000000001),Model!$M$12,(Model!$AJ$13*S13+Model!$AJ$14*U13+Model!$AJ$15*T12+Model!$AJ$16*T14)/Model!$AJ$17))</f>
        <v>0.85872911083933545</v>
      </c>
      <c r="U13" s="12">
        <f ca="1">IF(Model!$M$18=0,0,IF(AND(Model!$M$16=1,U$4&gt;=Model!$M$13-0.000000001,U$4&lt;=Model!$M$13+Model!$M$15+0.000000001,$A13&gt;=Model!$M$14-0.000000001,$A13&lt;=Model!$M$14+Model!$M$15+0.000000001),Model!$M$12,(Model!$AJ$13*T13+Model!$AJ$14*V13+Model!$AJ$15*U12+Model!$AJ$16*U14)/Model!$AJ$17))</f>
        <v>0.83448834152856932</v>
      </c>
      <c r="V13" s="12">
        <f ca="1">IF(Model!$M$18=0,0,IF(AND(Model!$M$16=1,V$4&gt;=Model!$M$13-0.000000001,V$4&lt;=Model!$M$13+Model!$M$15+0.000000001,$A13&gt;=Model!$M$14-0.000000001,$A13&lt;=Model!$M$14+Model!$M$15+0.000000001),Model!$M$12,(Model!$AJ$13*U13+Model!$AJ$14*W13+Model!$AJ$15*V12+Model!$AJ$16*V14)/Model!$AJ$17))</f>
        <v>0.81010636559519922</v>
      </c>
      <c r="W13" s="12">
        <f ca="1">IF(Model!$M$18=0,0,IF(AND(Model!$M$16=1,W$4&gt;=Model!$M$13-0.000000001,W$4&lt;=Model!$M$13+Model!$M$15+0.000000001,$A13&gt;=Model!$M$14-0.000000001,$A13&lt;=Model!$M$14+Model!$M$15+0.000000001),Model!$M$12,(Model!$AJ$13*V13+Model!$AJ$14*X13+Model!$AJ$15*W12+Model!$AJ$16*W14)/Model!$AJ$17))</f>
        <v>0.78608031800765865</v>
      </c>
      <c r="X13" s="12">
        <f ca="1">IF(Model!$M$18=0,0,IF(AND(Model!$M$16=1,X$4&gt;=Model!$M$13-0.000000001,X$4&lt;=Model!$M$13+Model!$M$15+0.000000001,$A13&gt;=Model!$M$14-0.000000001,$A13&lt;=Model!$M$14+Model!$M$15+0.000000001),Model!$M$12,(Model!$AJ$13*W13+Model!$AJ$14*Y13+Model!$AJ$15*X12+Model!$AJ$16*X14)/Model!$AJ$17))</f>
        <v>0.76278422497839371</v>
      </c>
      <c r="Y13" s="12">
        <f ca="1">IF(Model!$M$18=0,0,IF(AND(Model!$M$16=1,Y$4&gt;=Model!$M$13-0.000000001,Y$4&lt;=Model!$M$13+Model!$M$15+0.000000001,$A13&gt;=Model!$M$14-0.000000001,$A13&lt;=Model!$M$14+Model!$M$15+0.000000001),Model!$M$12,(Model!$AJ$13*X13+Model!$AJ$14*Z13+Model!$AJ$15*Y12+Model!$AJ$16*Y14)/Model!$AJ$17))</f>
        <v>0.7404902021441554</v>
      </c>
      <c r="Z13" s="12">
        <f ca="1">IF(Model!$M$18=0,0,IF(AND(Model!$M$16=1,Z$4&gt;=Model!$M$13-0.000000001,Z$4&lt;=Model!$M$13+Model!$M$15+0.000000001,$A13&gt;=Model!$M$14-0.000000001,$A13&lt;=Model!$M$14+Model!$M$15+0.000000001),Model!$M$12,(Model!$AJ$13*Y13+Model!$AJ$14*AA13+Model!$AJ$15*Z12+Model!$AJ$16*Z14)/Model!$AJ$17))</f>
        <v>0.71939581201197622</v>
      </c>
      <c r="AA13" s="12">
        <f ca="1">IF(Model!$M$18=0,0,IF(AND(Model!$M$16=1,AA$4&gt;=Model!$M$13-0.000000001,AA$4&lt;=Model!$M$13+Model!$M$15+0.000000001,$A13&gt;=Model!$M$14-0.000000001,$A13&lt;=Model!$M$14+Model!$M$15+0.000000001),Model!$M$12,(Model!$AJ$13*Z13+Model!$AJ$14*AB13+Model!$AJ$15*AA12+Model!$AJ$16*AA14)/Model!$AJ$17))</f>
        <v>0.69964620291929347</v>
      </c>
      <c r="AB13" s="12">
        <f ca="1">IF(Model!$M$18=0,0,IF(AND(Model!$M$16=1,AB$4&gt;=Model!$M$13-0.000000001,AB$4&lt;=Model!$M$13+Model!$M$15+0.000000001,$A13&gt;=Model!$M$14-0.000000001,$A13&lt;=Model!$M$14+Model!$M$15+0.000000001),Model!$M$12,(Model!$AJ$13*AA13+Model!$AJ$14*AC13+Model!$AJ$15*AB12+Model!$AJ$16*AB14)/Model!$AJ$17))</f>
        <v>0.68134396062850522</v>
      </c>
      <c r="AC13" s="12">
        <f ca="1">IF(Model!$M$18=0,0,IF(AND(Model!$M$16=1,AC$4&gt;=Model!$M$13-0.000000001,AC$4&lt;=Model!$M$13+Model!$M$15+0.000000001,$A13&gt;=Model!$M$14-0.000000001,$A13&lt;=Model!$M$14+Model!$M$15+0.000000001),Model!$M$12,(Model!$AJ$13*AB13+Model!$AJ$14*AD13+Model!$AJ$15*AC12+Model!$AJ$16*AC14)/Model!$AJ$17))</f>
        <v>0.66454537290812565</v>
      </c>
      <c r="AD13" s="12">
        <f ca="1">IF(Model!$M$18=0,0,IF(AND(Model!$M$16=1,AD$4&gt;=Model!$M$13-0.000000001,AD$4&lt;=Model!$M$13+Model!$M$15+0.000000001,$A13&gt;=Model!$M$14-0.000000001,$A13&lt;=Model!$M$14+Model!$M$15+0.000000001),Model!$M$12,(Model!$AJ$13*AC13+Model!$AJ$14*AE13+Model!$AJ$15*AD12+Model!$AJ$16*AD14)/Model!$AJ$17))</f>
        <v>0.6492512490086837</v>
      </c>
      <c r="AE13" s="12">
        <f ca="1">IF(Model!$M$18=0,0,IF(AND(Model!$M$16=1,AE$4&gt;=Model!$M$13-0.000000001,AE$4&lt;=Model!$M$13+Model!$M$15+0.000000001,$A13&gt;=Model!$M$14-0.000000001,$A13&lt;=Model!$M$14+Model!$M$15+0.000000001),Model!$M$12,(Model!$AJ$13*AD13+Model!$AJ$14*AF13+Model!$AJ$15*AE12+Model!$AJ$16*AE14)/Model!$AJ$17))</f>
        <v>0.63540728372959343</v>
      </c>
      <c r="AF13" s="12">
        <f ca="1">IF(Model!$M$18=0,0,IF(AND(Model!$M$16=1,AF$4&gt;=Model!$M$13-0.000000001,AF$4&lt;=Model!$M$13+Model!$M$15+0.000000001,$A13&gt;=Model!$M$14-0.000000001,$A13&lt;=Model!$M$14+Model!$M$15+0.000000001),Model!$M$12,(Model!$AJ$13*AE13+Model!$AJ$14*AG13+Model!$AJ$15*AF12+Model!$AJ$16*AF14)/Model!$AJ$17))</f>
        <v>0.62291586657229259</v>
      </c>
      <c r="AG13" s="12">
        <f ca="1">IF(Model!$M$18=0,0,IF(AND(Model!$M$16=1,AG$4&gt;=Model!$M$13-0.000000001,AG$4&lt;=Model!$M$13+Model!$M$15+0.000000001,$A13&gt;=Model!$M$14-0.000000001,$A13&lt;=Model!$M$14+Model!$M$15+0.000000001),Model!$M$12,(Model!$AJ$13*AF13+Model!$AJ$14*AH13+Model!$AJ$15*AG12+Model!$AJ$16*AG14)/Model!$AJ$17))</f>
        <v>0.61165315254770003</v>
      </c>
      <c r="AH13" s="12">
        <f ca="1">IF(Model!$M$18=0,0,IF(AND(Model!$M$16=1,AH$4&gt;=Model!$M$13-0.000000001,AH$4&lt;=Model!$M$13+Model!$M$15+0.000000001,$A13&gt;=Model!$M$14-0.000000001,$A13&lt;=Model!$M$14+Model!$M$15+0.000000001),Model!$M$12,(Model!$AJ$13*AG13+Model!$AJ$14*AI13+Model!$AJ$15*AH12+Model!$AJ$16*AH14)/Model!$AJ$17))</f>
        <v>0.6014852252458972</v>
      </c>
      <c r="AI13" s="12">
        <f ca="1">IF(Model!$M$18=0,0,IF(AND(Model!$M$16=1,AI$4&gt;=Model!$M$13-0.000000001,AI$4&lt;=Model!$M$13+Model!$M$15+0.000000001,$A13&gt;=Model!$M$14-0.000000001,$A13&lt;=Model!$M$14+Model!$M$15+0.000000001),Model!$M$12,(Model!$AJ$13*AH13+Model!$AJ$14*AJ13+Model!$AJ$15*AI12+Model!$AJ$16*AI14)/Model!$AJ$17))</f>
        <v>0.59228019932917475</v>
      </c>
      <c r="AJ13" s="12">
        <f ca="1">IF(Model!$M$18=0,0,IF(AND(Model!$M$16=1,AJ$4&gt;=Model!$M$13-0.000000001,AJ$4&lt;=Model!$M$13+Model!$M$15+0.000000001,$A13&gt;=Model!$M$14-0.000000001,$A13&lt;=Model!$M$14+Model!$M$15+0.000000001),Model!$M$12,(Model!$AJ$13*AI13+Model!$AJ$14*AK13+Model!$AJ$15*AJ12+Model!$AJ$16*AJ14)/Model!$AJ$17))</f>
        <v>0.58391571941110798</v>
      </c>
      <c r="AK13" s="12">
        <f ca="1">IF(Model!$M$18=0,0,IF(AND(Model!$M$16=1,AK$4&gt;=Model!$M$13-0.000000001,AK$4&lt;=Model!$M$13+Model!$M$15+0.000000001,$A13&gt;=Model!$M$14-0.000000001,$A13&lt;=Model!$M$14+Model!$M$15+0.000000001),Model!$M$12,(Model!$AJ$13*AJ13+Model!$AJ$14*AL13+Model!$AJ$15*AK12+Model!$AJ$16*AK14)/Model!$AJ$17))</f>
        <v>0.57628265645742538</v>
      </c>
      <c r="AL13" s="12">
        <f ca="1">IF(Model!$M$18=0,0,IF(AND(Model!$M$16=1,AL$4&gt;=Model!$M$13-0.000000001,AL$4&lt;=Model!$M$13+Model!$M$15+0.000000001,$A13&gt;=Model!$M$14-0.000000001,$A13&lt;=Model!$M$14+Model!$M$15+0.000000001),Model!$M$12,(Model!$AJ$13*AK13+Model!$AJ$14*AM13+Model!$AJ$15*AL12+Model!$AJ$16*AL14)/Model!$AJ$17))</f>
        <v>0.56928617432405726</v>
      </c>
      <c r="AM13" s="12">
        <f ca="1">IF(Model!$M$18=0,0,IF(AND(Model!$M$16=1,AM$4&gt;=Model!$M$13-0.000000001,AM$4&lt;=Model!$M$13+Model!$M$15+0.000000001,$A13&gt;=Model!$M$14-0.000000001,$A13&lt;=Model!$M$14+Model!$M$15+0.000000001),Model!$M$12,(Model!$AJ$13*AL13+Model!$AJ$14*AN13+Model!$AJ$15*AM12+Model!$AJ$16*AM14)/Model!$AJ$17))</f>
        <v>0.56284521779050345</v>
      </c>
      <c r="AN13" s="12">
        <f ca="1">IF(Model!$M$18=0,0,IF(AND(Model!$M$16=1,AN$4&gt;=Model!$M$13-0.000000001,AN$4&lt;=Model!$M$13+Model!$M$15+0.000000001,$A13&gt;=Model!$M$14-0.000000001,$A13&lt;=Model!$M$14+Model!$M$15+0.000000001),Model!$M$12,(Model!$AJ$13*AM13+Model!$AJ$14*AO13+Model!$AJ$15*AN12+Model!$AJ$16*AN14)/Model!$AJ$17))</f>
        <v>0.55689119373129048</v>
      </c>
      <c r="AO13" s="12">
        <f ca="1">IF(Model!$M$18=0,0,IF(AND(Model!$M$16=1,AO$4&gt;=Model!$M$13-0.000000001,AO$4&lt;=Model!$M$13+Model!$M$15+0.000000001,$A13&gt;=Model!$M$14-0.000000001,$A13&lt;=Model!$M$14+Model!$M$15+0.000000001),Model!$M$12,(Model!$AJ$13*AN13+Model!$AJ$14*AP13+Model!$AJ$15*AO12+Model!$AJ$16*AO14)/Model!$AJ$17))</f>
        <v>0.55136634421655872</v>
      </c>
      <c r="AP13" s="12">
        <f ca="1">IF(Model!$M$18=0,0,IF(AND(Model!$M$16=1,AP$4&gt;=Model!$M$13-0.000000001,AP$4&lt;=Model!$M$13+Model!$M$15+0.000000001,$A13&gt;=Model!$M$14-0.000000001,$A13&lt;=Model!$M$14+Model!$M$15+0.000000001),Model!$M$12,(Model!$AJ$13*AO13+Model!$AJ$14*AQ13+Model!$AJ$15*AP12+Model!$AJ$16*AP14)/Model!$AJ$17))</f>
        <v>0.5462221012586036</v>
      </c>
      <c r="AQ13" s="12">
        <f ca="1">IF(Model!$M$18=0,0,IF(AND(Model!$M$16=1,AQ$4&gt;=Model!$M$13-0.000000001,AQ$4&lt;=Model!$M$13+Model!$M$15+0.000000001,$A13&gt;=Model!$M$14-0.000000001,$A13&lt;=Model!$M$14+Model!$M$15+0.000000001),Model!$M$12,(Model!$AJ$13*AP13+Model!$AJ$14*AR13+Model!$AJ$15*AQ12+Model!$AJ$16*AQ14)/Model!$AJ$17))</f>
        <v>0.541417572301779</v>
      </c>
      <c r="AR13" s="12">
        <f ca="1">IF(Model!$M$18=0,0,IF(AND(Model!$M$16=1,AR$4&gt;=Model!$M$13-0.000000001,AR$4&lt;=Model!$M$13+Model!$M$15+0.000000001,$A13&gt;=Model!$M$14-0.000000001,$A13&lt;=Model!$M$14+Model!$M$15+0.000000001),Model!$M$12,(Model!$AJ$13*AQ13+Model!$AJ$14*AS13+Model!$AJ$15*AR12+Model!$AJ$16*AR14)/Model!$AJ$17))</f>
        <v>0.53691821949094565</v>
      </c>
      <c r="AS13" s="12">
        <f ca="1">IF(Model!$M$18=0,0,IF(AND(Model!$M$16=1,AS$4&gt;=Model!$M$13-0.000000001,AS$4&lt;=Model!$M$13+Model!$M$15+0.000000001,$A13&gt;=Model!$M$14-0.000000001,$A13&lt;=Model!$M$14+Model!$M$15+0.000000001),Model!$M$12,(Model!$AJ$13*AR13+Model!$AJ$14*AT13+Model!$AJ$15*AS12+Model!$AJ$16*AS14)/Model!$AJ$17))</f>
        <v>0.53269474760209801</v>
      </c>
      <c r="AT13" s="12">
        <f ca="1">IF(Model!$M$18=0,0,IF(AND(Model!$M$16=1,AT$4&gt;=Model!$M$13-0.000000001,AT$4&lt;=Model!$M$13+Model!$M$15+0.000000001,$A13&gt;=Model!$M$14-0.000000001,$A13&lt;=Model!$M$14+Model!$M$15+0.000000001),Model!$M$12,(Model!$AJ$13*AS13+Model!$AJ$14*AU13+Model!$AJ$15*AT12+Model!$AJ$16*AT14)/Model!$AJ$17))</f>
        <v>0.52872219162436762</v>
      </c>
      <c r="AU13" s="12">
        <f ca="1">IF(Model!$M$18=0,0,IF(AND(Model!$M$16=1,AU$4&gt;=Model!$M$13-0.000000001,AU$4&lt;=Model!$M$13+Model!$M$15+0.000000001,$A13&gt;=Model!$M$14-0.000000001,$A13&lt;=Model!$M$14+Model!$M$15+0.000000001),Model!$M$12,(Model!$AJ$13*AT13+Model!$AJ$14*AV13+Model!$AJ$15*AU12+Model!$AJ$16*AU14)/Model!$AJ$17))</f>
        <v>0.52497918580644054</v>
      </c>
      <c r="AV13" s="12">
        <f ca="1">IF(Model!$M$18=0,0,IF(AND(Model!$M$16=1,AV$4&gt;=Model!$M$13-0.000000001,AV$4&lt;=Model!$M$13+Model!$M$15+0.000000001,$A13&gt;=Model!$M$14-0.000000001,$A13&lt;=Model!$M$14+Model!$M$15+0.000000001),Model!$M$12,(Model!$AJ$13*AU13+Model!$AJ$14*AW13+Model!$AJ$15*AV12+Model!$AJ$16*AV14)/Model!$AJ$17))</f>
        <v>0.52144739554825059</v>
      </c>
      <c r="AW13" s="12">
        <f ca="1">IF(Model!$M$18=0,0,IF(AND(Model!$M$16=1,AW$4&gt;=Model!$M$13-0.000000001,AW$4&lt;=Model!$M$13+Model!$M$15+0.000000001,$A13&gt;=Model!$M$14-0.000000001,$A13&lt;=Model!$M$14+Model!$M$15+0.000000001),Model!$M$12,(Model!$AJ$13*AV13+Model!$AJ$14*AX13+Model!$AJ$15*AW12+Model!$AJ$16*AW14)/Model!$AJ$17))</f>
        <v>0.51811109852877846</v>
      </c>
      <c r="AX13" s="12">
        <f ca="1">IF(Model!$M$18=0,0,IF(AND(Model!$M$16=1,AX$4&gt;=Model!$M$13-0.000000001,AX$4&lt;=Model!$M$13+Model!$M$15+0.000000001,$A13&gt;=Model!$M$14-0.000000001,$A13&lt;=Model!$M$14+Model!$M$15+0.000000001),Model!$M$12,(Model!$AJ$13*AW13+Model!$AJ$14*AY13+Model!$AJ$15*AX12+Model!$AJ$16*AX14)/Model!$AJ$17))</f>
        <v>0.51495691054697967</v>
      </c>
      <c r="AY13" s="12">
        <f ca="1">IF(Model!$M$18=0,0,IF(AND(Model!$M$16=1,AY$4&gt;=Model!$M$13-0.000000001,AY$4&lt;=Model!$M$13+Model!$M$15+0.000000001,$A13&gt;=Model!$M$14-0.000000001,$A13&lt;=Model!$M$14+Model!$M$15+0.000000001),Model!$M$12,(Model!$AJ$13*AX13+Model!$AJ$14*AZ13+Model!$AJ$15*AY12+Model!$AJ$16*AY14)/Model!$AJ$17))</f>
        <v>0.51197366484273399</v>
      </c>
      <c r="AZ13" s="12">
        <f ca="1">IF(Model!$M$18=0,0,IF(AND(Model!$M$16=1,AZ$4&gt;=Model!$M$13-0.000000001,AZ$4&lt;=Model!$M$13+Model!$M$15+0.000000001,$A13&gt;=Model!$M$14-0.000000001,$A13&lt;=Model!$M$14+Model!$M$15+0.000000001),Model!$M$12,(Model!$AJ$13*AY13+Model!$AJ$14*BA13+Model!$AJ$15*AZ12+Model!$AJ$16*AZ14)/Model!$AJ$17))</f>
        <v>0.50915247264714569</v>
      </c>
      <c r="BA13" s="12">
        <f ca="1">IF(Model!$M$18=0,0,IF(AND(Model!$M$16=1,BA$4&gt;=Model!$M$13-0.000000001,BA$4&lt;=Model!$M$13+Model!$M$15+0.000000001,$A13&gt;=Model!$M$14-0.000000001,$A13&lt;=Model!$M$14+Model!$M$15+0.000000001),Model!$M$12,(Model!$AJ$13*AZ13+Model!$AJ$14*BB13+Model!$AJ$15*BA12+Model!$AJ$16*BA14)/Model!$AJ$17))</f>
        <v>0.50648702042134397</v>
      </c>
      <c r="BB13" s="12">
        <f ca="1">IF(Model!$M$18=0,0,IF(AND(Model!$M$16=1,BB$4&gt;=Model!$M$13-0.000000001,BB$4&lt;=Model!$M$13+Model!$M$15+0.000000001,$A13&gt;=Model!$M$14-0.000000001,$A13&lt;=Model!$M$14+Model!$M$15+0.000000001),Model!$M$12,(Model!$AJ$13*BA13+Model!$AJ$14*BC13+Model!$AJ$15*BB12+Model!$AJ$16*BB14)/Model!$AJ$17))</f>
        <v>0.50397420080498301</v>
      </c>
      <c r="BC13" s="12">
        <f ca="1">IF(Model!$M$18=0,0,IF(AND(Model!$M$16=1,BC$4&gt;=Model!$M$13-0.000000001,BC$4&lt;=Model!$M$13+Model!$M$15+0.000000001,$A13&gt;=Model!$M$14-0.000000001,$A13&lt;=Model!$M$14+Model!$M$15+0.000000001),Model!$M$12,(Model!$AJ$13*BB13+Model!$AJ$14*BD13+Model!$AJ$15*BC12+Model!$AJ$16*BC14)/Model!$AJ$17))</f>
        <v>0.50161523793957319</v>
      </c>
      <c r="BD13" s="12">
        <f ca="1">IF(Model!$M$18=0,0,IF(AND(Model!$M$16=1,BD$4&gt;=Model!$M$13-0.000000001,BD$4&lt;=Model!$M$13+Model!$M$15+0.000000001,$A13&gt;=Model!$M$14-0.000000001,$A13&lt;=Model!$M$14+Model!$M$15+0.000000001),Model!$M$12,(Model!$AJ$13*BC13+Model!$AJ$14*BE13+Model!$AJ$15*BD12+Model!$AJ$16*BD14)/Model!$AJ$17))</f>
        <v>0.4994175665880603</v>
      </c>
      <c r="BE13" s="12">
        <f ca="1">IF(Model!$M$18=0,0,IF(AND(Model!$M$16=1,BE$4&gt;=Model!$M$13-0.000000001,BE$4&lt;=Model!$M$13+Model!$M$15+0.000000001,$A13&gt;=Model!$M$14-0.000000001,$A13&lt;=Model!$M$14+Model!$M$15+0.000000001),Model!$M$12,(Model!$AJ$13*BD13+Model!$AJ$14*BF13+Model!$AJ$15*BE12+Model!$AJ$16*BE14)/Model!$AJ$17))</f>
        <v>0.49739787890808623</v>
      </c>
      <c r="BF13" s="12">
        <f ca="1">IF(Model!$M$18=0,0,IF(AND(Model!$M$16=1,BF$4&gt;=Model!$M$13-0.000000001,BF$4&lt;=Model!$M$13+Model!$M$15+0.000000001,$A13&gt;=Model!$M$14-0.000000001,$A13&lt;=Model!$M$14+Model!$M$15+0.000000001),Model!$M$12,(Model!$AJ$13*BE13+Model!$AJ$14*BG13+Model!$AJ$15*BF12+Model!$AJ$16*BF14)/Model!$AJ$17))</f>
        <v>0.49558699531792766</v>
      </c>
      <c r="BG13" s="12">
        <f ca="1">IF(Model!$M$18=0,0,IF(AND(Model!$M$16=1,BG$4&gt;=Model!$M$13-0.000000001,BG$4&lt;=Model!$M$13+Model!$M$15+0.000000001,$A13&gt;=Model!$M$14-0.000000001,$A13&lt;=Model!$M$14+Model!$M$15+0.000000001),Model!$M$12,(Model!$AJ$13*BF13+Model!$AJ$14*BH13+Model!$AJ$15*BG12+Model!$AJ$16*BG14)/Model!$AJ$17))</f>
        <v>0.49403759791482416</v>
      </c>
      <c r="BH13" s="12">
        <f ca="1">IF(Model!$M$18=0,0,IF(AND(Model!$M$16=1,BH$4&gt;=Model!$M$13-0.000000001,BH$4&lt;=Model!$M$13+Model!$M$15+0.000000001,$A13&gt;=Model!$M$14-0.000000001,$A13&lt;=Model!$M$14+Model!$M$15+0.000000001),Model!$M$12,(Model!$AJ$13*BG13+Model!$AJ$14*BI13+Model!$AJ$15*BH12+Model!$AJ$16*BH14)/Model!$AJ$17))</f>
        <v>0.49283646749028021</v>
      </c>
      <c r="BI13" s="12">
        <f ca="1">IF(Model!$M$18=0,0,IF(AND(Model!$M$16=1,BI$4&gt;=Model!$M$13-0.000000001,BI$4&lt;=Model!$M$13+Model!$M$15+0.000000001,$A13&gt;=Model!$M$14-0.000000001,$A13&lt;=Model!$M$14+Model!$M$15+0.000000001),Model!$M$12,(Model!$AJ$13*BH13+Model!$AJ$14*BJ13+Model!$AJ$15*BI12+Model!$AJ$16*BI14)/Model!$AJ$17))</f>
        <v>0.49212381678011513</v>
      </c>
      <c r="BJ13" s="12">
        <f ca="1">IF(Model!$M$18=0,0,IF(AND(Model!$M$16=1,BJ$4&gt;=Model!$M$13-0.000000001,BJ$4&lt;=Model!$M$13+Model!$M$15+0.000000001,$A13&gt;=Model!$M$14-0.000000001,$A13&lt;=Model!$M$14+Model!$M$15+0.000000001),Model!$M$12,BI13))</f>
        <v>0.49212381678011513</v>
      </c>
      <c r="BK13" s="1"/>
    </row>
    <row r="14" spans="1:63" ht="13.5" customHeight="1">
      <c r="A14" s="14">
        <f>Model!$M$7-9*Model!$AJ$9</f>
        <v>1.55</v>
      </c>
      <c r="B14" s="12">
        <f>IF(Model!$M$18=0,0,IF(AND(Model!$M$16=1,B$4&gt;=Model!$M$13-0.000000001,B$4&lt;=Model!$M$13+Model!$M$15+0.000000001,$A14&gt;=Model!$M$14-0.000000001,$A14&lt;=Model!$M$14+Model!$M$15+0.000000001),Model!$M$12,Model!$M$11))</f>
        <v>1</v>
      </c>
      <c r="C14" s="12">
        <f ca="1">IF(Model!$M$18=0,0,IF(AND(Model!$M$16=1,C$4&gt;=Model!$M$13-0.000000001,C$4&lt;=Model!$M$13+Model!$M$15+0.000000001,$A14&gt;=Model!$M$14-0.000000001,$A14&lt;=Model!$M$14+Model!$M$15+0.000000001),Model!$M$12,(Model!$AJ$13*B14+Model!$AJ$14*D14+Model!$AJ$15*C13+Model!$AJ$16*C15)/Model!$AJ$17))</f>
        <v>0.99976532938279716</v>
      </c>
      <c r="D14" s="12">
        <f ca="1">IF(Model!$M$18=0,0,IF(AND(Model!$M$16=1,D$4&gt;=Model!$M$13-0.000000001,D$4&lt;=Model!$M$13+Model!$M$15+0.000000001,$A14&gt;=Model!$M$14-0.000000001,$A14&lt;=Model!$M$14+Model!$M$15+0.000000001),Model!$M$12,(Model!$AJ$13*C14+Model!$AJ$14*E14+Model!$AJ$15*D13+Model!$AJ$16*D15)/Model!$AJ$17))</f>
        <v>0.99941676821120218</v>
      </c>
      <c r="E14" s="12">
        <f ca="1">IF(Model!$M$18=0,0,IF(AND(Model!$M$16=1,E$4&gt;=Model!$M$13-0.000000001,E$4&lt;=Model!$M$13+Model!$M$15+0.000000001,$A14&gt;=Model!$M$14-0.000000001,$A14&lt;=Model!$M$14+Model!$M$15+0.000000001),Model!$M$12,(Model!$AJ$13*D14+Model!$AJ$14*F14+Model!$AJ$15*E13+Model!$AJ$16*E15)/Model!$AJ$17))</f>
        <v>0.99890281341367126</v>
      </c>
      <c r="F14" s="12">
        <f ca="1">IF(Model!$M$18=0,0,IF(AND(Model!$M$16=1,F$4&gt;=Model!$M$13-0.000000001,F$4&lt;=Model!$M$13+Model!$M$15+0.000000001,$A14&gt;=Model!$M$14-0.000000001,$A14&lt;=Model!$M$14+Model!$M$15+0.000000001),Model!$M$12,(Model!$AJ$13*E14+Model!$AJ$14*G14+Model!$AJ$15*F13+Model!$AJ$16*F15)/Model!$AJ$17))</f>
        <v>0.99814964757106961</v>
      </c>
      <c r="G14" s="12">
        <f ca="1">IF(Model!$M$18=0,0,IF(AND(Model!$M$16=1,G$4&gt;=Model!$M$13-0.000000001,G$4&lt;=Model!$M$13+Model!$M$15+0.000000001,$A14&gt;=Model!$M$14-0.000000001,$A14&lt;=Model!$M$14+Model!$M$15+0.000000001),Model!$M$12,(Model!$AJ$13*F14+Model!$AJ$14*H14+Model!$AJ$15*G13+Model!$AJ$16*G15)/Model!$AJ$17))</f>
        <v>0.99705243464293525</v>
      </c>
      <c r="H14" s="12">
        <f ca="1">IF(Model!$M$18=0,0,IF(AND(Model!$M$16=1,H$4&gt;=Model!$M$13-0.000000001,H$4&lt;=Model!$M$13+Model!$M$15+0.000000001,$A14&gt;=Model!$M$14-0.000000001,$A14&lt;=Model!$M$14+Model!$M$15+0.000000001),Model!$M$12,(Model!$AJ$13*G14+Model!$AJ$14*I14+Model!$AJ$15*H13+Model!$AJ$16*H15)/Model!$AJ$17))</f>
        <v>0.99546399948042208</v>
      </c>
      <c r="I14" s="12">
        <f ca="1">IF(Model!$M$18=0,0,IF(AND(Model!$M$16=1,I$4&gt;=Model!$M$13-0.000000001,I$4&lt;=Model!$M$13+Model!$M$15+0.000000001,$A14&gt;=Model!$M$14-0.000000001,$A14&lt;=Model!$M$14+Model!$M$15+0.000000001),Model!$M$12,(Model!$AJ$13*H14+Model!$AJ$14*J14+Model!$AJ$15*I13+Model!$AJ$16*I15)/Model!$AJ$17))</f>
        <v>0.99318080932866082</v>
      </c>
      <c r="J14" s="12">
        <f ca="1">IF(Model!$M$18=0,0,IF(AND(Model!$M$16=1,J$4&gt;=Model!$M$13-0.000000001,J$4&lt;=Model!$M$13+Model!$M$15+0.000000001,$A14&gt;=Model!$M$14-0.000000001,$A14&lt;=Model!$M$14+Model!$M$15+0.000000001),Model!$M$12,(Model!$AJ$13*I14+Model!$AJ$14*K14+Model!$AJ$15*J13+Model!$AJ$16*J15)/Model!$AJ$17))</f>
        <v>0.98992695680310694</v>
      </c>
      <c r="K14" s="12">
        <f ca="1">IF(Model!$M$18=0,0,IF(AND(Model!$M$16=1,K$4&gt;=Model!$M$13-0.000000001,K$4&lt;=Model!$M$13+Model!$M$15+0.000000001,$A14&gt;=Model!$M$14-0.000000001,$A14&lt;=Model!$M$14+Model!$M$15+0.000000001),Model!$M$12,(Model!$AJ$13*J14+Model!$AJ$14*L14+Model!$AJ$15*K13+Model!$AJ$16*K15)/Model!$AJ$17))</f>
        <v>0.9853384713627884</v>
      </c>
      <c r="L14" s="12">
        <f ca="1">IF(Model!$M$18=0,0,IF(AND(Model!$M$16=1,L$4&gt;=Model!$M$13-0.000000001,L$4&lt;=Model!$M$13+Model!$M$15+0.000000001,$A14&gt;=Model!$M$14-0.000000001,$A14&lt;=Model!$M$14+Model!$M$15+0.000000001),Model!$M$12,(Model!$AJ$13*K14+Model!$AJ$14*M14+Model!$AJ$15*L13+Model!$AJ$16*L15)/Model!$AJ$17))</f>
        <v>0.97895325768915886</v>
      </c>
      <c r="M14" s="12">
        <f ca="1">IF(Model!$M$18=0,0,IF(AND(Model!$M$16=1,M$4&gt;=Model!$M$13-0.000000001,M$4&lt;=Model!$M$13+Model!$M$15+0.000000001,$A14&gt;=Model!$M$14-0.000000001,$A14&lt;=Model!$M$14+Model!$M$15+0.000000001),Model!$M$12,(Model!$AJ$13*L14+Model!$AJ$14*N14+Model!$AJ$15*M13+Model!$AJ$16*M15)/Model!$AJ$17))</f>
        <v>0.97021668330217614</v>
      </c>
      <c r="N14" s="12">
        <f ca="1">IF(Model!$M$18=0,0,IF(AND(Model!$M$16=1,N$4&gt;=Model!$M$13-0.000000001,N$4&lt;=Model!$M$13+Model!$M$15+0.000000001,$A14&gt;=Model!$M$14-0.000000001,$A14&lt;=Model!$M$14+Model!$M$15+0.000000001),Model!$M$12,(Model!$AJ$13*M14+Model!$AJ$14*O14+Model!$AJ$15*N13+Model!$AJ$16*N15)/Model!$AJ$17))</f>
        <v>0.95851888931690443</v>
      </c>
      <c r="O14" s="12">
        <f ca="1">IF(Model!$M$18=0,0,IF(AND(Model!$M$16=1,O$4&gt;=Model!$M$13-0.000000001,O$4&lt;=Model!$M$13+Model!$M$15+0.000000001,$A14&gt;=Model!$M$14-0.000000001,$A14&lt;=Model!$M$14+Model!$M$15+0.000000001),Model!$M$12,(Model!$AJ$13*N14+Model!$AJ$14*P14+Model!$AJ$15*O13+Model!$AJ$16*O15)/Model!$AJ$17))</f>
        <v>0.94328419528658225</v>
      </c>
      <c r="P14" s="12">
        <f ca="1">IF(Model!$M$18=0,0,IF(AND(Model!$M$16=1,P$4&gt;=Model!$M$13-0.000000001,P$4&lt;=Model!$M$13+Model!$M$15+0.000000001,$A14&gt;=Model!$M$14-0.000000001,$A14&lt;=Model!$M$14+Model!$M$15+0.000000001),Model!$M$12,(Model!$AJ$13*O14+Model!$AJ$14*Q14+Model!$AJ$15*P13+Model!$AJ$16*P15)/Model!$AJ$17))</f>
        <v>0.92412663280426999</v>
      </c>
      <c r="Q14" s="12">
        <f ca="1">IF(Model!$M$18=0,0,IF(AND(Model!$M$16=1,Q$4&gt;=Model!$M$13-0.000000001,Q$4&lt;=Model!$M$13+Model!$M$15+0.000000001,$A14&gt;=Model!$M$14-0.000000001,$A14&lt;=Model!$M$14+Model!$M$15+0.000000001),Model!$M$12,(Model!$AJ$13*P14+Model!$AJ$14*R14+Model!$AJ$15*Q13+Model!$AJ$16*Q15)/Model!$AJ$17))</f>
        <v>0.90105213754766411</v>
      </c>
      <c r="R14" s="12">
        <f ca="1">IF(Model!$M$18=0,0,IF(AND(Model!$M$16=1,R$4&gt;=Model!$M$13-0.000000001,R$4&lt;=Model!$M$13+Model!$M$15+0.000000001,$A14&gt;=Model!$M$14-0.000000001,$A14&lt;=Model!$M$14+Model!$M$15+0.000000001),Model!$M$12,(Model!$AJ$13*Q14+Model!$AJ$14*S14+Model!$AJ$15*R13+Model!$AJ$16*R15)/Model!$AJ$17))</f>
        <v>0.87461444233902741</v>
      </c>
      <c r="S14" s="12">
        <f ca="1">IF(Model!$M$18=0,0,IF(AND(Model!$M$16=1,S$4&gt;=Model!$M$13-0.000000001,S$4&lt;=Model!$M$13+Model!$M$15+0.000000001,$A14&gt;=Model!$M$14-0.000000001,$A14&lt;=Model!$M$14+Model!$M$15+0.000000001),Model!$M$12,(Model!$AJ$13*R14+Model!$AJ$14*T14+Model!$AJ$15*S13+Model!$AJ$16*S15)/Model!$AJ$17))</f>
        <v>0.84585924832213089</v>
      </c>
      <c r="T14" s="12">
        <f ca="1">IF(Model!$M$18=0,0,IF(AND(Model!$M$16=1,T$4&gt;=Model!$M$13-0.000000001,T$4&lt;=Model!$M$13+Model!$M$15+0.000000001,$A14&gt;=Model!$M$14-0.000000001,$A14&lt;=Model!$M$14+Model!$M$15+0.000000001),Model!$M$12,(Model!$AJ$13*S14+Model!$AJ$14*U14+Model!$AJ$15*T13+Model!$AJ$16*T15)/Model!$AJ$17))</f>
        <v>0.81599080469508078</v>
      </c>
      <c r="U14" s="12">
        <f ca="1">IF(Model!$M$18=0,0,IF(AND(Model!$M$16=1,U$4&gt;=Model!$M$13-0.000000001,U$4&lt;=Model!$M$13+Model!$M$15+0.000000001,$A14&gt;=Model!$M$14-0.000000001,$A14&lt;=Model!$M$14+Model!$M$15+0.000000001),Model!$M$12,(Model!$AJ$13*T14+Model!$AJ$14*V14+Model!$AJ$15*U13+Model!$AJ$16*U15)/Model!$AJ$17))</f>
        <v>0.78608191667961458</v>
      </c>
      <c r="V14" s="12">
        <f ca="1">IF(Model!$M$18=0,0,IF(AND(Model!$M$16=1,V$4&gt;=Model!$M$13-0.000000001,V$4&lt;=Model!$M$13+Model!$M$15+0.000000001,$A14&gt;=Model!$M$14-0.000000001,$A14&lt;=Model!$M$14+Model!$M$15+0.000000001),Model!$M$12,(Model!$AJ$13*U14+Model!$AJ$14*W14+Model!$AJ$15*V13+Model!$AJ$16*V15)/Model!$AJ$17))</f>
        <v>0.75694328691178192</v>
      </c>
      <c r="W14" s="12">
        <f ca="1">IF(Model!$M$18=0,0,IF(AND(Model!$M$16=1,W$4&gt;=Model!$M$13-0.000000001,W$4&lt;=Model!$M$13+Model!$M$15+0.000000001,$A14&gt;=Model!$M$14-0.000000001,$A14&lt;=Model!$M$14+Model!$M$15+0.000000001),Model!$M$12,(Model!$AJ$13*V14+Model!$AJ$14*X14+Model!$AJ$15*W13+Model!$AJ$16*W15)/Model!$AJ$17))</f>
        <v>0.72911831371205593</v>
      </c>
      <c r="X14" s="12">
        <f ca="1">IF(Model!$M$18=0,0,IF(AND(Model!$M$16=1,X$4&gt;=Model!$M$13-0.000000001,X$4&lt;=Model!$M$13+Model!$M$15+0.000000001,$A14&gt;=Model!$M$14-0.000000001,$A14&lt;=Model!$M$14+Model!$M$15+0.000000001),Model!$M$12,(Model!$AJ$13*W14+Model!$AJ$14*Y14+Model!$AJ$15*X13+Model!$AJ$16*X15)/Model!$AJ$17))</f>
        <v>0.70293937878278812</v>
      </c>
      <c r="Y14" s="12">
        <f ca="1">IF(Model!$M$18=0,0,IF(AND(Model!$M$16=1,Y$4&gt;=Model!$M$13-0.000000001,Y$4&lt;=Model!$M$13+Model!$M$15+0.000000001,$A14&gt;=Model!$M$14-0.000000001,$A14&lt;=Model!$M$14+Model!$M$15+0.000000001),Model!$M$12,(Model!$AJ$13*X14+Model!$AJ$14*Z14+Model!$AJ$15*Y13+Model!$AJ$16*Y15)/Model!$AJ$17))</f>
        <v>0.67859961274584779</v>
      </c>
      <c r="Z14" s="12">
        <f ca="1">IF(Model!$M$18=0,0,IF(AND(Model!$M$16=1,Z$4&gt;=Model!$M$13-0.000000001,Z$4&lt;=Model!$M$13+Model!$M$15+0.000000001,$A14&gt;=Model!$M$14-0.000000001,$A14&lt;=Model!$M$14+Model!$M$15+0.000000001),Model!$M$12,(Model!$AJ$13*Y14+Model!$AJ$14*AA14+Model!$AJ$15*Z13+Model!$AJ$16*Z15)/Model!$AJ$17))</f>
        <v>0.65621544793724074</v>
      </c>
      <c r="AA14" s="12">
        <f ca="1">IF(Model!$M$18=0,0,IF(AND(Model!$M$16=1,AA$4&gt;=Model!$M$13-0.000000001,AA$4&lt;=Model!$M$13+Model!$M$15+0.000000001,$A14&gt;=Model!$M$14-0.000000001,$A14&lt;=Model!$M$14+Model!$M$15+0.000000001),Model!$M$12,(Model!$AJ$13*Z14+Model!$AJ$14*AB14+Model!$AJ$15*AA13+Model!$AJ$16*AA15)/Model!$AJ$17))</f>
        <v>0.63586701657465572</v>
      </c>
      <c r="AB14" s="12">
        <f ca="1">IF(Model!$M$18=0,0,IF(AND(Model!$M$16=1,AB$4&gt;=Model!$M$13-0.000000001,AB$4&lt;=Model!$M$13+Model!$M$15+0.000000001,$A14&gt;=Model!$M$14-0.000000001,$A14&lt;=Model!$M$14+Model!$M$15+0.000000001),Model!$M$12,(Model!$AJ$13*AA14+Model!$AJ$14*AC14+Model!$AJ$15*AB13+Model!$AJ$16*AB15)/Model!$AJ$17))</f>
        <v>0.61760778019790541</v>
      </c>
      <c r="AC14" s="12">
        <f ca="1">IF(Model!$M$18=0,0,IF(AND(Model!$M$16=1,AC$4&gt;=Model!$M$13-0.000000001,AC$4&lt;=Model!$M$13+Model!$M$15+0.000000001,$A14&gt;=Model!$M$14-0.000000001,$A14&lt;=Model!$M$14+Model!$M$15+0.000000001),Model!$M$12,(Model!$AJ$13*AB14+Model!$AJ$14*AD14+Model!$AJ$15*AC13+Model!$AJ$16*AC15)/Model!$AJ$17))</f>
        <v>0.60144166813080668</v>
      </c>
      <c r="AD14" s="12">
        <f ca="1">IF(Model!$M$18=0,0,IF(AND(Model!$M$16=1,AD$4&gt;=Model!$M$13-0.000000001,AD$4&lt;=Model!$M$13+Model!$M$15+0.000000001,$A14&gt;=Model!$M$14-0.000000001,$A14&lt;=Model!$M$14+Model!$M$15+0.000000001),Model!$M$12,(Model!$AJ$13*AC14+Model!$AJ$14*AE14+Model!$AJ$15*AD13+Model!$AJ$16*AD15)/Model!$AJ$17))</f>
        <v>0.58728888523770262</v>
      </c>
      <c r="AE14" s="12">
        <f ca="1">IF(Model!$M$18=0,0,IF(AND(Model!$M$16=1,AE$4&gt;=Model!$M$13-0.000000001,AE$4&lt;=Model!$M$13+Model!$M$15+0.000000001,$A14&gt;=Model!$M$14-0.000000001,$A14&lt;=Model!$M$14+Model!$M$15+0.000000001),Model!$M$12,(Model!$AJ$13*AD14+Model!$AJ$14*AF14+Model!$AJ$15*AE13+Model!$AJ$16*AE15)/Model!$AJ$17))</f>
        <v>0.57498879491563082</v>
      </c>
      <c r="AF14" s="12">
        <f ca="1">IF(Model!$M$18=0,0,IF(AND(Model!$M$16=1,AF$4&gt;=Model!$M$13-0.000000001,AF$4&lt;=Model!$M$13+Model!$M$15+0.000000001,$A14&gt;=Model!$M$14-0.000000001,$A14&lt;=Model!$M$14+Model!$M$15+0.000000001),Model!$M$12,(Model!$AJ$13*AE14+Model!$AJ$14*AG14+Model!$AJ$15*AF13+Model!$AJ$16*AF15)/Model!$AJ$17))</f>
        <v>0.56433011525986221</v>
      </c>
      <c r="AG14" s="12">
        <f ca="1">IF(Model!$M$18=0,0,IF(AND(Model!$M$16=1,AG$4&gt;=Model!$M$13-0.000000001,AG$4&lt;=Model!$M$13+Model!$M$15+0.000000001,$A14&gt;=Model!$M$14-0.000000001,$A14&lt;=Model!$M$14+Model!$M$15+0.000000001),Model!$M$12,(Model!$AJ$13*AF14+Model!$AJ$14*AH14+Model!$AJ$15*AG13+Model!$AJ$16*AG15)/Model!$AJ$17))</f>
        <v>0.55508518870117129</v>
      </c>
      <c r="AH14" s="12">
        <f ca="1">IF(Model!$M$18=0,0,IF(AND(Model!$M$16=1,AH$4&gt;=Model!$M$13-0.000000001,AH$4&lt;=Model!$M$13+Model!$M$15+0.000000001,$A14&gt;=Model!$M$14-0.000000001,$A14&lt;=Model!$M$14+Model!$M$15+0.000000001),Model!$M$12,(Model!$AJ$13*AG14+Model!$AJ$14*AI14+Model!$AJ$15*AH13+Model!$AJ$16*AH15)/Model!$AJ$17))</f>
        <v>0.54703540702921349</v>
      </c>
      <c r="AI14" s="12">
        <f ca="1">IF(Model!$M$18=0,0,IF(AND(Model!$M$16=1,AI$4&gt;=Model!$M$13-0.000000001,AI$4&lt;=Model!$M$13+Model!$M$15+0.000000001,$A14&gt;=Model!$M$14-0.000000001,$A14&lt;=Model!$M$14+Model!$M$15+0.000000001),Model!$M$12,(Model!$AJ$13*AH14+Model!$AJ$14*AJ14+Model!$AJ$15*AI13+Model!$AJ$16*AI15)/Model!$AJ$17))</f>
        <v>0.53998533944079752</v>
      </c>
      <c r="AJ14" s="12">
        <f ca="1">IF(Model!$M$18=0,0,IF(AND(Model!$M$16=1,AJ$4&gt;=Model!$M$13-0.000000001,AJ$4&lt;=Model!$M$13+Model!$M$15+0.000000001,$A14&gt;=Model!$M$14-0.000000001,$A14&lt;=Model!$M$14+Model!$M$15+0.000000001),Model!$M$12,(Model!$AJ$13*AI14+Model!$AJ$14*AK14+Model!$AJ$15*AJ13+Model!$AJ$16*AJ15)/Model!$AJ$17))</f>
        <v>0.53376800979390182</v>
      </c>
      <c r="AK14" s="12">
        <f ca="1">IF(Model!$M$18=0,0,IF(AND(Model!$M$16=1,AK$4&gt;=Model!$M$13-0.000000001,AK$4&lt;=Model!$M$13+Model!$M$15+0.000000001,$A14&gt;=Model!$M$14-0.000000001,$A14&lt;=Model!$M$14+Model!$M$15+0.000000001),Model!$M$12,(Model!$AJ$13*AJ14+Model!$AJ$14*AL14+Model!$AJ$15*AK13+Model!$AJ$16*AK15)/Model!$AJ$17))</f>
        <v>0.52824472719088356</v>
      </c>
      <c r="AL14" s="12">
        <f ca="1">IF(Model!$M$18=0,0,IF(AND(Model!$M$16=1,AL$4&gt;=Model!$M$13-0.000000001,AL$4&lt;=Model!$M$13+Model!$M$15+0.000000001,$A14&gt;=Model!$M$14-0.000000001,$A14&lt;=Model!$M$14+Model!$M$15+0.000000001),Model!$M$12,(Model!$AJ$13*AK14+Model!$AJ$14*AM14+Model!$AJ$15*AL13+Model!$AJ$16*AL15)/Model!$AJ$17))</f>
        <v>0.52330219903045183</v>
      </c>
      <c r="AM14" s="12">
        <f ca="1">IF(Model!$M$18=0,0,IF(AND(Model!$M$16=1,AM$4&gt;=Model!$M$13-0.000000001,AM$4&lt;=Model!$M$13+Model!$M$15+0.000000001,$A14&gt;=Model!$M$14-0.000000001,$A14&lt;=Model!$M$14+Model!$M$15+0.000000001),Model!$M$12,(Model!$AJ$13*AL14+Model!$AJ$14*AN14+Model!$AJ$15*AM13+Model!$AJ$16*AM15)/Model!$AJ$17))</f>
        <v>0.51884867165027149</v>
      </c>
      <c r="AN14" s="12">
        <f ca="1">IF(Model!$M$18=0,0,IF(AND(Model!$M$16=1,AN$4&gt;=Model!$M$13-0.000000001,AN$4&lt;=Model!$M$13+Model!$M$15+0.000000001,$A14&gt;=Model!$M$14-0.000000001,$A14&lt;=Model!$M$14+Model!$M$15+0.000000001),Model!$M$12,(Model!$AJ$13*AM14+Model!$AJ$14*AO14+Model!$AJ$15*AN13+Model!$AJ$16*AN15)/Model!$AJ$17))</f>
        <v>0.51481004967437161</v>
      </c>
      <c r="AO14" s="12">
        <f ca="1">IF(Model!$M$18=0,0,IF(AND(Model!$M$16=1,AO$4&gt;=Model!$M$13-0.000000001,AO$4&lt;=Model!$M$13+Model!$M$15+0.000000001,$A14&gt;=Model!$M$14-0.000000001,$A14&lt;=Model!$M$14+Model!$M$15+0.000000001),Model!$M$12,(Model!$AJ$13*AN14+Model!$AJ$14*AP14+Model!$AJ$15*AO13+Model!$AJ$16*AO15)/Model!$AJ$17))</f>
        <v>0.51112642948584863</v>
      </c>
      <c r="AP14" s="12">
        <f ca="1">IF(Model!$M$18=0,0,IF(AND(Model!$M$16=1,AP$4&gt;=Model!$M$13-0.000000001,AP$4&lt;=Model!$M$13+Model!$M$15+0.000000001,$A14&gt;=Model!$M$14-0.000000001,$A14&lt;=Model!$M$14+Model!$M$15+0.000000001),Model!$M$12,(Model!$AJ$13*AO14+Model!$AJ$14*AQ14+Model!$AJ$15*AP13+Model!$AJ$16*AP15)/Model!$AJ$17))</f>
        <v>0.50774919012937869</v>
      </c>
      <c r="AQ14" s="12">
        <f ca="1">IF(Model!$M$18=0,0,IF(AND(Model!$M$16=1,AQ$4&gt;=Model!$M$13-0.000000001,AQ$4&lt;=Model!$M$13+Model!$M$15+0.000000001,$A14&gt;=Model!$M$14-0.000000001,$A14&lt;=Model!$M$14+Model!$M$15+0.000000001),Model!$M$12,(Model!$AJ$13*AP14+Model!$AJ$14*AR14+Model!$AJ$15*AQ13+Model!$AJ$16*AQ15)/Model!$AJ$17))</f>
        <v>0.50463863874808235</v>
      </c>
      <c r="AR14" s="12">
        <f ca="1">IF(Model!$M$18=0,0,IF(AND(Model!$M$16=1,AR$4&gt;=Model!$M$13-0.000000001,AR$4&lt;=Model!$M$13+Model!$M$15+0.000000001,$A14&gt;=Model!$M$14-0.000000001,$A14&lt;=Model!$M$14+Model!$M$15+0.000000001),Model!$M$12,(Model!$AJ$13*AQ14+Model!$AJ$14*AS14+Model!$AJ$15*AR13+Model!$AJ$16*AR15)/Model!$AJ$17))</f>
        <v>0.50176214577520994</v>
      </c>
      <c r="AS14" s="12">
        <f ca="1">IF(Model!$M$18=0,0,IF(AND(Model!$M$16=1,AS$4&gt;=Model!$M$13-0.000000001,AS$4&lt;=Model!$M$13+Model!$M$15+0.000000001,$A14&gt;=Model!$M$14-0.000000001,$A14&lt;=Model!$M$14+Model!$M$15+0.000000001),Model!$M$12,(Model!$AJ$13*AR14+Model!$AJ$14*AT14+Model!$AJ$15*AS13+Model!$AJ$16*AS15)/Model!$AJ$17))</f>
        <v>0.49909268744342533</v>
      </c>
      <c r="AT14" s="12">
        <f ca="1">IF(Model!$M$18=0,0,IF(AND(Model!$M$16=1,AT$4&gt;=Model!$M$13-0.000000001,AT$4&lt;=Model!$M$13+Model!$M$15+0.000000001,$A14&gt;=Model!$M$14-0.000000001,$A14&lt;=Model!$M$14+Model!$M$15+0.000000001),Model!$M$12,(Model!$AJ$13*AS14+Model!$AJ$14*AU14+Model!$AJ$15*AT13+Model!$AJ$16*AT15)/Model!$AJ$17))</f>
        <v>0.49660771643240487</v>
      </c>
      <c r="AU14" s="12">
        <f ca="1">IF(Model!$M$18=0,0,IF(AND(Model!$M$16=1,AU$4&gt;=Model!$M$13-0.000000001,AU$4&lt;=Model!$M$13+Model!$M$15+0.000000001,$A14&gt;=Model!$M$14-0.000000001,$A14&lt;=Model!$M$14+Model!$M$15+0.000000001),Model!$M$12,(Model!$AJ$13*AT14+Model!$AJ$14*AV14+Model!$AJ$15*AU13+Model!$AJ$16*AU15)/Model!$AJ$17))</f>
        <v>0.4942882932285978</v>
      </c>
      <c r="AV14" s="12">
        <f ca="1">IF(Model!$M$18=0,0,IF(AND(Model!$M$16=1,AV$4&gt;=Model!$M$13-0.000000001,AV$4&lt;=Model!$M$13+Model!$M$15+0.000000001,$A14&gt;=Model!$M$14-0.000000001,$A14&lt;=Model!$M$14+Model!$M$15+0.000000001),Model!$M$12,(Model!$AJ$13*AU14+Model!$AJ$14*AW14+Model!$AJ$15*AV13+Model!$AJ$16*AV15)/Model!$AJ$17))</f>
        <v>0.49211842501125719</v>
      </c>
      <c r="AW14" s="12">
        <f ca="1">IF(Model!$M$18=0,0,IF(AND(Model!$M$16=1,AW$4&gt;=Model!$M$13-0.000000001,AW$4&lt;=Model!$M$13+Model!$M$15+0.000000001,$A14&gt;=Model!$M$14-0.000000001,$A14&lt;=Model!$M$14+Model!$M$15+0.000000001),Model!$M$12,(Model!$AJ$13*AV14+Model!$AJ$14*AX14+Model!$AJ$15*AW13+Model!$AJ$16*AW15)/Model!$AJ$17))</f>
        <v>0.49008457316056087</v>
      </c>
      <c r="AX14" s="12">
        <f ca="1">IF(Model!$M$18=0,0,IF(AND(Model!$M$16=1,AX$4&gt;=Model!$M$13-0.000000001,AX$4&lt;=Model!$M$13+Model!$M$15+0.000000001,$A14&gt;=Model!$M$14-0.000000001,$A14&lt;=Model!$M$14+Model!$M$15+0.000000001),Model!$M$12,(Model!$AJ$13*AW14+Model!$AJ$14*AY14+Model!$AJ$15*AX13+Model!$AJ$16*AX15)/Model!$AJ$17))</f>
        <v>0.48817530429910022</v>
      </c>
      <c r="AY14" s="12">
        <f ca="1">IF(Model!$M$18=0,0,IF(AND(Model!$M$16=1,AY$4&gt;=Model!$M$13-0.000000001,AY$4&lt;=Model!$M$13+Model!$M$15+0.000000001,$A14&gt;=Model!$M$14-0.000000001,$A14&lt;=Model!$M$14+Model!$M$15+0.000000001),Model!$M$12,(Model!$AJ$13*AX14+Model!$AJ$14*AZ14+Model!$AJ$15*AY13+Model!$AJ$16*AY15)/Model!$AJ$17))</f>
        <v>0.48638107373487638</v>
      </c>
      <c r="AZ14" s="12">
        <f ca="1">IF(Model!$M$18=0,0,IF(AND(Model!$M$16=1,AZ$4&gt;=Model!$M$13-0.000000001,AZ$4&lt;=Model!$M$13+Model!$M$15+0.000000001,$A14&gt;=Model!$M$14-0.000000001,$A14&lt;=Model!$M$14+Model!$M$15+0.000000001),Model!$M$12,(Model!$AJ$13*AY14+Model!$AJ$14*BA14+Model!$AJ$15*AZ13+Model!$AJ$16*AZ15)/Model!$AJ$17))</f>
        <v>0.48469414567863739</v>
      </c>
      <c r="BA14" s="12">
        <f ca="1">IF(Model!$M$18=0,0,IF(AND(Model!$M$16=1,BA$4&gt;=Model!$M$13-0.000000001,BA$4&lt;=Model!$M$13+Model!$M$15+0.000000001,$A14&gt;=Model!$M$14-0.000000001,$A14&lt;=Model!$M$14+Model!$M$15+0.000000001),Model!$M$12,(Model!$AJ$13*AZ14+Model!$AJ$14*BB14+Model!$AJ$15*BA13+Model!$AJ$16*BA15)/Model!$AJ$17))</f>
        <v>0.48310867389128137</v>
      </c>
      <c r="BB14" s="12">
        <f ca="1">IF(Model!$M$18=0,0,IF(AND(Model!$M$16=1,BB$4&gt;=Model!$M$13-0.000000001,BB$4&lt;=Model!$M$13+Model!$M$15+0.000000001,$A14&gt;=Model!$M$14-0.000000001,$A14&lt;=Model!$M$14+Model!$M$15+0.000000001),Model!$M$12,(Model!$AJ$13*BA14+Model!$AJ$14*BC14+Model!$AJ$15*BB13+Model!$AJ$16*BB15)/Model!$AJ$17))</f>
        <v>0.48162099284004917</v>
      </c>
      <c r="BC14" s="12">
        <f ca="1">IF(Model!$M$18=0,0,IF(AND(Model!$M$16=1,BC$4&gt;=Model!$M$13-0.000000001,BC$4&lt;=Model!$M$13+Model!$M$15+0.000000001,$A14&gt;=Model!$M$14-0.000000001,$A14&lt;=Model!$M$14+Model!$M$15+0.000000001),Model!$M$12,(Model!$AJ$13*BB14+Model!$AJ$14*BD14+Model!$AJ$15*BC13+Model!$AJ$16*BC15)/Model!$AJ$17))</f>
        <v>0.4802302081156104</v>
      </c>
      <c r="BD14" s="12">
        <f ca="1">IF(Model!$M$18=0,0,IF(AND(Model!$M$16=1,BD$4&gt;=Model!$M$13-0.000000001,BD$4&lt;=Model!$M$13+Model!$M$15+0.000000001,$A14&gt;=Model!$M$14-0.000000001,$A14&lt;=Model!$M$14+Model!$M$15+0.000000001),Model!$M$12,(Model!$AJ$13*BC14+Model!$AJ$14*BE14+Model!$AJ$15*BD13+Model!$AJ$16*BD15)/Model!$AJ$17))</f>
        <v>0.47893923368134017</v>
      </c>
      <c r="BE14" s="12">
        <f ca="1">IF(Model!$M$18=0,0,IF(AND(Model!$M$16=1,BE$4&gt;=Model!$M$13-0.000000001,BE$4&lt;=Model!$M$13+Model!$M$15+0.000000001,$A14&gt;=Model!$M$14-0.000000001,$A14&lt;=Model!$M$14+Model!$M$15+0.000000001),Model!$M$12,(Model!$AJ$13*BD14+Model!$AJ$14*BF14+Model!$AJ$15*BE13+Model!$AJ$16*BE15)/Model!$AJ$17))</f>
        <v>0.47775651484290887</v>
      </c>
      <c r="BF14" s="12">
        <f ca="1">IF(Model!$M$18=0,0,IF(AND(Model!$M$16=1,BF$4&gt;=Model!$M$13-0.000000001,BF$4&lt;=Model!$M$13+Model!$M$15+0.000000001,$A14&gt;=Model!$M$14-0.000000001,$A14&lt;=Model!$M$14+Model!$M$15+0.000000001),Model!$M$12,(Model!$AJ$13*BE14+Model!$AJ$14*BG14+Model!$AJ$15*BF13+Model!$AJ$16*BF15)/Model!$AJ$17))</f>
        <v>0.4766988191175488</v>
      </c>
      <c r="BG14" s="12">
        <f ca="1">IF(Model!$M$18=0,0,IF(AND(Model!$M$16=1,BG$4&gt;=Model!$M$13-0.000000001,BG$4&lt;=Model!$M$13+Model!$M$15+0.000000001,$A14&gt;=Model!$M$14-0.000000001,$A14&lt;=Model!$M$14+Model!$M$15+0.000000001),Model!$M$12,(Model!$AJ$13*BF14+Model!$AJ$14*BH14+Model!$AJ$15*BG13+Model!$AJ$16*BG15)/Model!$AJ$17))</f>
        <v>0.47579570330816467</v>
      </c>
      <c r="BH14" s="12">
        <f ca="1">IF(Model!$M$18=0,0,IF(AND(Model!$M$16=1,BH$4&gt;=Model!$M$13-0.000000001,BH$4&lt;=Model!$M$13+Model!$M$15+0.000000001,$A14&gt;=Model!$M$14-0.000000001,$A14&lt;=Model!$M$14+Model!$M$15+0.000000001),Model!$M$12,(Model!$AJ$13*BG14+Model!$AJ$14*BI14+Model!$AJ$15*BH13+Model!$AJ$16*BH15)/Model!$AJ$17))</f>
        <v>0.47509662309840656</v>
      </c>
      <c r="BI14" s="12">
        <f ca="1">IF(Model!$M$18=0,0,IF(AND(Model!$M$16=1,BI$4&gt;=Model!$M$13-0.000000001,BI$4&lt;=Model!$M$13+Model!$M$15+0.000000001,$A14&gt;=Model!$M$14-0.000000001,$A14&lt;=Model!$M$14+Model!$M$15+0.000000001),Model!$M$12,(Model!$AJ$13*BH14+Model!$AJ$14*BJ14+Model!$AJ$15*BI13+Model!$AJ$16*BI15)/Model!$AJ$17))</f>
        <v>0.47468221952700901</v>
      </c>
      <c r="BJ14" s="12">
        <f ca="1">IF(Model!$M$18=0,0,IF(AND(Model!$M$16=1,BJ$4&gt;=Model!$M$13-0.000000001,BJ$4&lt;=Model!$M$13+Model!$M$15+0.000000001,$A14&gt;=Model!$M$14-0.000000001,$A14&lt;=Model!$M$14+Model!$M$15+0.000000001),Model!$M$12,BI14))</f>
        <v>0.47468221952700901</v>
      </c>
      <c r="BK14" s="1"/>
    </row>
    <row r="15" spans="1:63" ht="13.5" customHeight="1">
      <c r="A15" s="14">
        <f>Model!$M$7-10*Model!$AJ$9</f>
        <v>1.5</v>
      </c>
      <c r="B15" s="12">
        <f>IF(Model!$M$18=0,0,IF(AND(Model!$M$16=1,B$4&gt;=Model!$M$13-0.000000001,B$4&lt;=Model!$M$13+Model!$M$15+0.000000001,$A15&gt;=Model!$M$14-0.000000001,$A15&lt;=Model!$M$14+Model!$M$15+0.000000001),Model!$M$12,Model!$M$11))</f>
        <v>1</v>
      </c>
      <c r="C15" s="12">
        <f ca="1">IF(Model!$M$18=0,0,IF(AND(Model!$M$16=1,C$4&gt;=Model!$M$13-0.000000001,C$4&lt;=Model!$M$13+Model!$M$15+0.000000001,$A15&gt;=Model!$M$14-0.000000001,$A15&lt;=Model!$M$14+Model!$M$15+0.000000001),Model!$M$12,(Model!$AJ$13*B15+Model!$AJ$14*D15+Model!$AJ$15*C14+Model!$AJ$16*C16)/Model!$AJ$17))</f>
        <v>0.99972926419682828</v>
      </c>
      <c r="D15" s="12">
        <f ca="1">IF(Model!$M$18=0,0,IF(AND(Model!$M$16=1,D$4&gt;=Model!$M$13-0.000000001,D$4&lt;=Model!$M$13+Model!$M$15+0.000000001,$A15&gt;=Model!$M$14-0.000000001,$A15&lt;=Model!$M$14+Model!$M$15+0.000000001),Model!$M$12,(Model!$AJ$13*C15+Model!$AJ$14*E15+Model!$AJ$15*D14+Model!$AJ$16*D16)/Model!$AJ$17))</f>
        <v>0.99932583795517826</v>
      </c>
      <c r="E15" s="12">
        <f ca="1">IF(Model!$M$18=0,0,IF(AND(Model!$M$16=1,E$4&gt;=Model!$M$13-0.000000001,E$4&lt;=Model!$M$13+Model!$M$15+0.000000001,$A15&gt;=Model!$M$14-0.000000001,$A15&lt;=Model!$M$14+Model!$M$15+0.000000001),Model!$M$12,(Model!$AJ$13*D15+Model!$AJ$14*F15+Model!$AJ$15*E14+Model!$AJ$16*E16)/Model!$AJ$17))</f>
        <v>0.99872768011898716</v>
      </c>
      <c r="F15" s="12">
        <f ca="1">IF(Model!$M$18=0,0,IF(AND(Model!$M$16=1,F$4&gt;=Model!$M$13-0.000000001,F$4&lt;=Model!$M$13+Model!$M$15+0.000000001,$A15&gt;=Model!$M$14-0.000000001,$A15&lt;=Model!$M$14+Model!$M$15+0.000000001),Model!$M$12,(Model!$AJ$13*E15+Model!$AJ$14*G15+Model!$AJ$15*F14+Model!$AJ$16*F16)/Model!$AJ$17))</f>
        <v>0.99784464052887278</v>
      </c>
      <c r="G15" s="12">
        <f ca="1">IF(Model!$M$18=0,0,IF(AND(Model!$M$16=1,G$4&gt;=Model!$M$13-0.000000001,G$4&lt;=Model!$M$13+Model!$M$15+0.000000001,$A15&gt;=Model!$M$14-0.000000001,$A15&lt;=Model!$M$14+Model!$M$15+0.000000001),Model!$M$12,(Model!$AJ$13*F15+Model!$AJ$14*H15+Model!$AJ$15*G14+Model!$AJ$16*G16)/Model!$AJ$17))</f>
        <v>0.99654667538419117</v>
      </c>
      <c r="H15" s="12">
        <f ca="1">IF(Model!$M$18=0,0,IF(AND(Model!$M$16=1,H$4&gt;=Model!$M$13-0.000000001,H$4&lt;=Model!$M$13+Model!$M$15+0.000000001,$A15&gt;=Model!$M$14-0.000000001,$A15&lt;=Model!$M$14+Model!$M$15+0.000000001),Model!$M$12,(Model!$AJ$13*G15+Model!$AJ$14*I15+Model!$AJ$15*H14+Model!$AJ$16*H16)/Model!$AJ$17))</f>
        <v>0.99464793653542349</v>
      </c>
      <c r="I15" s="12">
        <f ca="1">IF(Model!$M$18=0,0,IF(AND(Model!$M$16=1,I$4&gt;=Model!$M$13-0.000000001,I$4&lt;=Model!$M$13+Model!$M$15+0.000000001,$A15&gt;=Model!$M$14-0.000000001,$A15&lt;=Model!$M$14+Model!$M$15+0.000000001),Model!$M$12,(Model!$AJ$13*H15+Model!$AJ$14*J15+Model!$AJ$15*I14+Model!$AJ$16*I16)/Model!$AJ$17))</f>
        <v>0.99188608073763218</v>
      </c>
      <c r="J15" s="12">
        <f ca="1">IF(Model!$M$18=0,0,IF(AND(Model!$M$16=1,J$4&gt;=Model!$M$13-0.000000001,J$4&lt;=Model!$M$13+Model!$M$15+0.000000001,$A15&gt;=Model!$M$14-0.000000001,$A15&lt;=Model!$M$14+Model!$M$15+0.000000001),Model!$M$12,(Model!$AJ$13*I15+Model!$AJ$14*K15+Model!$AJ$15*J14+Model!$AJ$16*J16)/Model!$AJ$17))</f>
        <v>0.98789694221024371</v>
      </c>
      <c r="K15" s="12">
        <f ca="1">IF(Model!$M$18=0,0,IF(AND(Model!$M$16=1,K$4&gt;=Model!$M$13-0.000000001,K$4&lt;=Model!$M$13+Model!$M$15+0.000000001,$A15&gt;=Model!$M$14-0.000000001,$A15&lt;=Model!$M$14+Model!$M$15+0.000000001),Model!$M$12,(Model!$AJ$13*J15+Model!$AJ$14*L15+Model!$AJ$15*K14+Model!$AJ$16*K16)/Model!$AJ$17))</f>
        <v>0.98218675374188869</v>
      </c>
      <c r="L15" s="12">
        <f ca="1">IF(Model!$M$18=0,0,IF(AND(Model!$M$16=1,L$4&gt;=Model!$M$13-0.000000001,L$4&lt;=Model!$M$13+Model!$M$15+0.000000001,$A15&gt;=Model!$M$14-0.000000001,$A15&lt;=Model!$M$14+Model!$M$15+0.000000001),Model!$M$12,(Model!$AJ$13*K15+Model!$AJ$14*M15+Model!$AJ$15*L14+Model!$AJ$16*L16)/Model!$AJ$17))</f>
        <v>0.97410849165065283</v>
      </c>
      <c r="M15" s="12">
        <f ca="1">IF(Model!$M$18=0,0,IF(AND(Model!$M$16=1,M$4&gt;=Model!$M$13-0.000000001,M$4&lt;=Model!$M$13+Model!$M$15+0.000000001,$A15&gt;=Model!$M$14-0.000000001,$A15&lt;=Model!$M$14+Model!$M$15+0.000000001),Model!$M$12,(Model!$AJ$13*L15+Model!$AJ$14*N15+Model!$AJ$15*M14+Model!$AJ$16*M16)/Model!$AJ$17))</f>
        <v>0.96285721969611704</v>
      </c>
      <c r="N15" s="12">
        <f ca="1">IF(Model!$M$18=0,0,IF(AND(Model!$M$16=1,N$4&gt;=Model!$M$13-0.000000001,N$4&lt;=Model!$M$13+Model!$M$15+0.000000001,$A15&gt;=Model!$M$14-0.000000001,$A15&lt;=Model!$M$14+Model!$M$15+0.000000001),Model!$M$12,(Model!$AJ$13*M15+Model!$AJ$14*O15+Model!$AJ$15*N14+Model!$AJ$16*N16)/Model!$AJ$17))</f>
        <v>0.9475127747723574</v>
      </c>
      <c r="O15" s="12">
        <f ca="1">IF(Model!$M$18=0,0,IF(AND(Model!$M$16=1,O$4&gt;=Model!$M$13-0.000000001,O$4&lt;=Model!$M$13+Model!$M$15+0.000000001,$A15&gt;=Model!$M$14-0.000000001,$A15&lt;=Model!$M$14+Model!$M$15+0.000000001),Model!$M$12,(Model!$AJ$13*N15+Model!$AJ$14*P15+Model!$AJ$15*O14+Model!$AJ$16*O16)/Model!$AJ$17))</f>
        <v>0.92717453772495828</v>
      </c>
      <c r="P15" s="12">
        <f ca="1">IF(Model!$M$18=0,0,IF(AND(Model!$M$16=1,P$4&gt;=Model!$M$13-0.000000001,P$4&lt;=Model!$M$13+Model!$M$15+0.000000001,$A15&gt;=Model!$M$14-0.000000001,$A15&lt;=Model!$M$14+Model!$M$15+0.000000001),Model!$M$12,(Model!$AJ$13*O15+Model!$AJ$14*Q15+Model!$AJ$15*P14+Model!$AJ$16*P16)/Model!$AJ$17))</f>
        <v>0.90123779246414315</v>
      </c>
      <c r="Q15" s="12">
        <f ca="1">IF(Model!$M$18=0,0,IF(AND(Model!$M$16=1,Q$4&gt;=Model!$M$13-0.000000001,Q$4&lt;=Model!$M$13+Model!$M$15+0.000000001,$A15&gt;=Model!$M$14-0.000000001,$A15&lt;=Model!$M$14+Model!$M$15+0.000000001),Model!$M$12,(Model!$AJ$13*P15+Model!$AJ$14*R15+Model!$AJ$15*Q14+Model!$AJ$16*Q16)/Model!$AJ$17))</f>
        <v>0.86981119330287138</v>
      </c>
      <c r="R15" s="12">
        <f ca="1">IF(Model!$M$18=0,0,IF(AND(Model!$M$16=1,R$4&gt;=Model!$M$13-0.000000001,R$4&lt;=Model!$M$13+Model!$M$15+0.000000001,$A15&gt;=Model!$M$14-0.000000001,$A15&lt;=Model!$M$14+Model!$M$15+0.000000001),Model!$M$12,(Model!$AJ$13*Q15+Model!$AJ$14*S15+Model!$AJ$15*R14+Model!$AJ$16*R16)/Model!$AJ$17))</f>
        <v>0.83409540534289173</v>
      </c>
      <c r="S15" s="12">
        <f ca="1">IF(Model!$M$18=0,0,IF(AND(Model!$M$16=1,S$4&gt;=Model!$M$13-0.000000001,S$4&lt;=Model!$M$13+Model!$M$15+0.000000001,$A15&gt;=Model!$M$14-0.000000001,$A15&lt;=Model!$M$14+Model!$M$15+0.000000001),Model!$M$12,(Model!$AJ$13*R15+Model!$AJ$14*T15+Model!$AJ$15*S14+Model!$AJ$16*S16)/Model!$AJ$17))</f>
        <v>0.79624452432024329</v>
      </c>
      <c r="T15" s="12">
        <f ca="1">IF(Model!$M$18=0,0,IF(AND(Model!$M$16=1,T$4&gt;=Model!$M$13-0.000000001,T$4&lt;=Model!$M$13+Model!$M$15+0.000000001,$A15&gt;=Model!$M$14-0.000000001,$A15&lt;=Model!$M$14+Model!$M$15+0.000000001),Model!$M$12,(Model!$AJ$13*S15+Model!$AJ$14*U15+Model!$AJ$15*T14+Model!$AJ$16*T16)/Model!$AJ$17))</f>
        <v>0.75835872112571623</v>
      </c>
      <c r="U15" s="12">
        <f ca="1">IF(Model!$M$18=0,0,IF(AND(Model!$M$16=1,U$4&gt;=Model!$M$13-0.000000001,U$4&lt;=Model!$M$13+Model!$M$15+0.000000001,$A15&gt;=Model!$M$14-0.000000001,$A15&lt;=Model!$M$14+Model!$M$15+0.000000001),Model!$M$12,(Model!$AJ$13*T15+Model!$AJ$14*V15+Model!$AJ$15*U14+Model!$AJ$16*U16)/Model!$AJ$17))</f>
        <v>0.72195078957529224</v>
      </c>
      <c r="V15" s="12">
        <f ca="1">IF(Model!$M$18=0,0,IF(AND(Model!$M$16=1,V$4&gt;=Model!$M$13-0.000000001,V$4&lt;=Model!$M$13+Model!$M$15+0.000000001,$A15&gt;=Model!$M$14-0.000000001,$A15&lt;=Model!$M$14+Model!$M$15+0.000000001),Model!$M$12,(Model!$AJ$13*U15+Model!$AJ$14*W15+Model!$AJ$15*V14+Model!$AJ$16*V16)/Model!$AJ$17))</f>
        <v>0.68789723677634085</v>
      </c>
      <c r="W15" s="12">
        <f ca="1">IF(Model!$M$18=0,0,IF(AND(Model!$M$16=1,W$4&gt;=Model!$M$13-0.000000001,W$4&lt;=Model!$M$13+Model!$M$15+0.000000001,$A15&gt;=Model!$M$14-0.000000001,$A15&lt;=Model!$M$14+Model!$M$15+0.000000001),Model!$M$12,(Model!$AJ$13*V15+Model!$AJ$14*X15+Model!$AJ$15*W14+Model!$AJ$16*W16)/Model!$AJ$17))</f>
        <v>0.65659778454613094</v>
      </c>
      <c r="X15" s="12">
        <f ca="1">IF(Model!$M$18=0,0,IF(AND(Model!$M$16=1,X$4&gt;=Model!$M$13-0.000000001,X$4&lt;=Model!$M$13+Model!$M$15+0.000000001,$A15&gt;=Model!$M$14-0.000000001,$A15&lt;=Model!$M$14+Model!$M$15+0.000000001),Model!$M$12,(Model!$AJ$13*W15+Model!$AJ$14*Y15+Model!$AJ$15*X14+Model!$AJ$16*X16)/Model!$AJ$17))</f>
        <v>0.62816589623022001</v>
      </c>
      <c r="Y15" s="12">
        <f ca="1">IF(Model!$M$18=0,0,IF(AND(Model!$M$16=1,Y$4&gt;=Model!$M$13-0.000000001,Y$4&lt;=Model!$M$13+Model!$M$15+0.000000001,$A15&gt;=Model!$M$14-0.000000001,$A15&lt;=Model!$M$14+Model!$M$15+0.000000001),Model!$M$12,(Model!$AJ$13*X15+Model!$AJ$14*Z15+Model!$AJ$15*Y14+Model!$AJ$16*Y16)/Model!$AJ$17))</f>
        <v>0.60258353910073525</v>
      </c>
      <c r="Z15" s="12">
        <f ca="1">IF(Model!$M$18=0,0,IF(AND(Model!$M$16=1,Z$4&gt;=Model!$M$13-0.000000001,Z$4&lt;=Model!$M$13+Model!$M$15+0.000000001,$A15&gt;=Model!$M$14-0.000000001,$A15&lt;=Model!$M$14+Model!$M$15+0.000000001),Model!$M$12,(Model!$AJ$13*Y15+Model!$AJ$14*AA15+Model!$AJ$15*Z14+Model!$AJ$16*Z16)/Model!$AJ$17))</f>
        <v>0.57980726801217719</v>
      </c>
      <c r="AA15" s="12">
        <f ca="1">IF(Model!$M$18=0,0,IF(AND(Model!$M$16=1,AA$4&gt;=Model!$M$13-0.000000001,AA$4&lt;=Model!$M$13+Model!$M$15+0.000000001,$A15&gt;=Model!$M$14-0.000000001,$A15&lt;=Model!$M$14+Model!$M$15+0.000000001),Model!$M$12,(Model!$AJ$13*Z15+Model!$AJ$14*AB15+Model!$AJ$15*AA14+Model!$AJ$16*AA16)/Model!$AJ$17))</f>
        <v>0.55982441956288775</v>
      </c>
      <c r="AB15" s="12">
        <f ca="1">IF(Model!$M$18=0,0,IF(AND(Model!$M$16=1,AB$4&gt;=Model!$M$13-0.000000001,AB$4&lt;=Model!$M$13+Model!$M$15+0.000000001,$A15&gt;=Model!$M$14-0.000000001,$A15&lt;=Model!$M$14+Model!$M$15+0.000000001),Model!$M$12,(Model!$AJ$13*AA15+Model!$AJ$14*AC15+Model!$AJ$15*AB14+Model!$AJ$16*AB16)/Model!$AJ$17))</f>
        <v>0.54264885726927503</v>
      </c>
      <c r="AC15" s="12">
        <f ca="1">IF(Model!$M$18=0,0,IF(AND(Model!$M$16=1,AC$4&gt;=Model!$M$13-0.000000001,AC$4&lt;=Model!$M$13+Model!$M$15+0.000000001,$A15&gt;=Model!$M$14-0.000000001,$A15&lt;=Model!$M$14+Model!$M$15+0.000000001),Model!$M$12,(Model!$AJ$13*AB15+Model!$AJ$14*AD15+Model!$AJ$15*AC14+Model!$AJ$16*AC16)/Model!$AJ$17))</f>
        <v>0.52824157814593864</v>
      </c>
      <c r="AD15" s="12">
        <f ca="1">IF(Model!$M$18=0,0,IF(AND(Model!$M$16=1,AD$4&gt;=Model!$M$13-0.000000001,AD$4&lt;=Model!$M$13+Model!$M$15+0.000000001,$A15&gt;=Model!$M$14-0.000000001,$A15&lt;=Model!$M$14+Model!$M$15+0.000000001),Model!$M$12,(Model!$AJ$13*AC15+Model!$AJ$14*AE15+Model!$AJ$15*AD14+Model!$AJ$16*AD16)/Model!$AJ$17))</f>
        <v>0.51639743744913069</v>
      </c>
      <c r="AE15" s="12">
        <f ca="1">IF(Model!$M$18=0,0,IF(AND(Model!$M$16=1,AE$4&gt;=Model!$M$13-0.000000001,AE$4&lt;=Model!$M$13+Model!$M$15+0.000000001,$A15&gt;=Model!$M$14-0.000000001,$A15&lt;=Model!$M$14+Model!$M$15+0.000000001),Model!$M$12,(Model!$AJ$13*AD15+Model!$AJ$14*AF15+Model!$AJ$15*AE14+Model!$AJ$16*AE16)/Model!$AJ$17))</f>
        <v>0.50677885027432057</v>
      </c>
      <c r="AF15" s="12">
        <f ca="1">IF(Model!$M$18=0,0,IF(AND(Model!$M$16=1,AF$4&gt;=Model!$M$13-0.000000001,AF$4&lt;=Model!$M$13+Model!$M$15+0.000000001,$A15&gt;=Model!$M$14-0.000000001,$A15&lt;=Model!$M$14+Model!$M$15+0.000000001),Model!$M$12,(Model!$AJ$13*AE15+Model!$AJ$14*AG15+Model!$AJ$15*AF14+Model!$AJ$16*AF16)/Model!$AJ$17))</f>
        <v>0.49900127102245856</v>
      </c>
      <c r="AG15" s="12">
        <f ca="1">IF(Model!$M$18=0,0,IF(AND(Model!$M$16=1,AG$4&gt;=Model!$M$13-0.000000001,AG$4&lt;=Model!$M$13+Model!$M$15+0.000000001,$A15&gt;=Model!$M$14-0.000000001,$A15&lt;=Model!$M$14+Model!$M$15+0.000000001),Model!$M$12,(Model!$AJ$13*AF15+Model!$AJ$14*AH15+Model!$AJ$15*AG14+Model!$AJ$16*AG16)/Model!$AJ$17))</f>
        <v>0.49269961668854972</v>
      </c>
      <c r="AH15" s="12">
        <f ca="1">IF(Model!$M$18=0,0,IF(AND(Model!$M$16=1,AH$4&gt;=Model!$M$13-0.000000001,AH$4&lt;=Model!$M$13+Model!$M$15+0.000000001,$A15&gt;=Model!$M$14-0.000000001,$A15&lt;=Model!$M$14+Model!$M$15+0.000000001),Model!$M$12,(Model!$AJ$13*AG15+Model!$AJ$14*AI15+Model!$AJ$15*AH14+Model!$AJ$16*AH16)/Model!$AJ$17))</f>
        <v>0.48756098389299068</v>
      </c>
      <c r="AI15" s="12">
        <f ca="1">IF(Model!$M$18=0,0,IF(AND(Model!$M$16=1,AI$4&gt;=Model!$M$13-0.000000001,AI$4&lt;=Model!$M$13+Model!$M$15+0.000000001,$A15&gt;=Model!$M$14-0.000000001,$A15&lt;=Model!$M$14+Model!$M$15+0.000000001),Model!$M$12,(Model!$AJ$13*AH15+Model!$AJ$14*AJ15+Model!$AJ$15*AI14+Model!$AJ$16*AI16)/Model!$AJ$17))</f>
        <v>0.48333270781666865</v>
      </c>
      <c r="AJ15" s="12">
        <f ca="1">IF(Model!$M$18=0,0,IF(AND(Model!$M$16=1,AJ$4&gt;=Model!$M$13-0.000000001,AJ$4&lt;=Model!$M$13+Model!$M$15+0.000000001,$A15&gt;=Model!$M$14-0.000000001,$A15&lt;=Model!$M$14+Model!$M$15+0.000000001),Model!$M$12,(Model!$AJ$13*AI15+Model!$AJ$14*AK15+Model!$AJ$15*AJ14+Model!$AJ$16*AJ16)/Model!$AJ$17))</f>
        <v>0.47981758830934129</v>
      </c>
      <c r="AK15" s="12">
        <f ca="1">IF(Model!$M$18=0,0,IF(AND(Model!$M$16=1,AK$4&gt;=Model!$M$13-0.000000001,AK$4&lt;=Model!$M$13+Model!$M$15+0.000000001,$A15&gt;=Model!$M$14-0.000000001,$A15&lt;=Model!$M$14+Model!$M$15+0.000000001),Model!$M$12,(Model!$AJ$13*AJ15+Model!$AJ$14*AL15+Model!$AJ$15*AK14+Model!$AJ$16*AK16)/Model!$AJ$17))</f>
        <v>0.47686440218020931</v>
      </c>
      <c r="AL15" s="12">
        <f ca="1">IF(Model!$M$18=0,0,IF(AND(Model!$M$16=1,AL$4&gt;=Model!$M$13-0.000000001,AL$4&lt;=Model!$M$13+Model!$M$15+0.000000001,$A15&gt;=Model!$M$14-0.000000001,$A15&lt;=Model!$M$14+Model!$M$15+0.000000001),Model!$M$12,(Model!$AJ$13*AK15+Model!$AJ$14*AM15+Model!$AJ$15*AL14+Model!$AJ$16*AL16)/Model!$AJ$17))</f>
        <v>0.47435795887633309</v>
      </c>
      <c r="AM15" s="12">
        <f ca="1">IF(Model!$M$18=0,0,IF(AND(Model!$M$16=1,AM$4&gt;=Model!$M$13-0.000000001,AM$4&lt;=Model!$M$13+Model!$M$15+0.000000001,$A15&gt;=Model!$M$14-0.000000001,$A15&lt;=Model!$M$14+Model!$M$15+0.000000001),Model!$M$12,(Model!$AJ$13*AL15+Model!$AJ$14*AN15+Model!$AJ$15*AM14+Model!$AJ$16*AM16)/Model!$AJ$17))</f>
        <v>0.47221045641561199</v>
      </c>
      <c r="AN15" s="12">
        <f ca="1">IF(Model!$M$18=0,0,IF(AND(Model!$M$16=1,AN$4&gt;=Model!$M$13-0.000000001,AN$4&lt;=Model!$M$13+Model!$M$15+0.000000001,$A15&gt;=Model!$M$14-0.000000001,$A15&lt;=Model!$M$14+Model!$M$15+0.000000001),Model!$M$12,(Model!$AJ$13*AM15+Model!$AJ$14*AO15+Model!$AJ$15*AN14+Model!$AJ$16*AN16)/Model!$AJ$17))</f>
        <v>0.47035459284205577</v>
      </c>
      <c r="AO15" s="12">
        <f ca="1">IF(Model!$M$18=0,0,IF(AND(Model!$M$16=1,AO$4&gt;=Model!$M$13-0.000000001,AO$4&lt;=Model!$M$13+Model!$M$15+0.000000001,$A15&gt;=Model!$M$14-0.000000001,$A15&lt;=Model!$M$14+Model!$M$15+0.000000001),Model!$M$12,(Model!$AJ$13*AN15+Model!$AJ$14*AP15+Model!$AJ$15*AO14+Model!$AJ$16*AO16)/Model!$AJ$17))</f>
        <v>0.46873832382873765</v>
      </c>
      <c r="AP15" s="12">
        <f ca="1">IF(Model!$M$18=0,0,IF(AND(Model!$M$16=1,AP$4&gt;=Model!$M$13-0.000000001,AP$4&lt;=Model!$M$13+Model!$M$15+0.000000001,$A15&gt;=Model!$M$14-0.000000001,$A15&lt;=Model!$M$14+Model!$M$15+0.000000001),Model!$M$12,(Model!$AJ$13*AO15+Model!$AJ$14*AQ15+Model!$AJ$15*AP14+Model!$AJ$16*AP16)/Model!$AJ$17))</f>
        <v>0.46732097134663986</v>
      </c>
      <c r="AQ15" s="12">
        <f ca="1">IF(Model!$M$18=0,0,IF(AND(Model!$M$16=1,AQ$4&gt;=Model!$M$13-0.000000001,AQ$4&lt;=Model!$M$13+Model!$M$15+0.000000001,$A15&gt;=Model!$M$14-0.000000001,$A15&lt;=Model!$M$14+Model!$M$15+0.000000001),Model!$M$12,(Model!$AJ$13*AP15+Model!$AJ$14*AR15+Model!$AJ$15*AQ14+Model!$AJ$16*AQ16)/Model!$AJ$17))</f>
        <v>0.46607037109518545</v>
      </c>
      <c r="AR15" s="12">
        <f ca="1">IF(Model!$M$18=0,0,IF(AND(Model!$M$16=1,AR$4&gt;=Model!$M$13-0.000000001,AR$4&lt;=Model!$M$13+Model!$M$15+0.000000001,$A15&gt;=Model!$M$14-0.000000001,$A15&lt;=Model!$M$14+Model!$M$15+0.000000001),Model!$M$12,(Model!$AJ$13*AQ15+Model!$AJ$14*AS15+Model!$AJ$15*AR14+Model!$AJ$16*AR16)/Model!$AJ$17))</f>
        <v>0.46496079093179488</v>
      </c>
      <c r="AS15" s="12">
        <f ca="1">IF(Model!$M$18=0,0,IF(AND(Model!$M$16=1,AS$4&gt;=Model!$M$13-0.000000001,AS$4&lt;=Model!$M$13+Model!$M$15+0.000000001,$A15&gt;=Model!$M$14-0.000000001,$A15&lt;=Model!$M$14+Model!$M$15+0.000000001),Model!$M$12,(Model!$AJ$13*AR15+Model!$AJ$14*AT15+Model!$AJ$15*AS14+Model!$AJ$16*AS16)/Model!$AJ$17))</f>
        <v>0.4639714107979096</v>
      </c>
      <c r="AT15" s="12">
        <f ca="1">IF(Model!$M$18=0,0,IF(AND(Model!$M$16=1,AT$4&gt;=Model!$M$13-0.000000001,AT$4&lt;=Model!$M$13+Model!$M$15+0.000000001,$A15&gt;=Model!$M$14-0.000000001,$A15&lt;=Model!$M$14+Model!$M$15+0.000000001),Model!$M$12,(Model!$AJ$13*AS15+Model!$AJ$14*AU15+Model!$AJ$15*AT14+Model!$AJ$16*AT16)/Model!$AJ$17))</f>
        <v>0.46308520792749486</v>
      </c>
      <c r="AU15" s="12">
        <f ca="1">IF(Model!$M$18=0,0,IF(AND(Model!$M$16=1,AU$4&gt;=Model!$M$13-0.000000001,AU$4&lt;=Model!$M$13+Model!$M$15+0.000000001,$A15&gt;=Model!$M$14-0.000000001,$A15&lt;=Model!$M$14+Model!$M$15+0.000000001),Model!$M$12,(Model!$AJ$13*AT15+Model!$AJ$14*AV15+Model!$AJ$15*AU14+Model!$AJ$16*AU16)/Model!$AJ$17))</f>
        <v>0.46228813406211861</v>
      </c>
      <c r="AV15" s="12">
        <f ca="1">IF(Model!$M$18=0,0,IF(AND(Model!$M$16=1,AV$4&gt;=Model!$M$13-0.000000001,AV$4&lt;=Model!$M$13+Model!$M$15+0.000000001,$A15&gt;=Model!$M$14-0.000000001,$A15&lt;=Model!$M$14+Model!$M$15+0.000000001),Model!$M$12,(Model!$AJ$13*AU15+Model!$AJ$14*AW15+Model!$AJ$15*AV14+Model!$AJ$16*AV16)/Model!$AJ$17))</f>
        <v>0.46156850399863331</v>
      </c>
      <c r="AW15" s="12">
        <f ca="1">IF(Model!$M$18=0,0,IF(AND(Model!$M$16=1,AW$4&gt;=Model!$M$13-0.000000001,AW$4&lt;=Model!$M$13+Model!$M$15+0.000000001,$A15&gt;=Model!$M$14-0.000000001,$A15&lt;=Model!$M$14+Model!$M$15+0.000000001),Model!$M$12,(Model!$AJ$13*AV15+Model!$AJ$14*AX15+Model!$AJ$15*AW14+Model!$AJ$16*AW16)/Model!$AJ$17))</f>
        <v>0.46091653887738637</v>
      </c>
      <c r="AX15" s="12">
        <f ca="1">IF(Model!$M$18=0,0,IF(AND(Model!$M$16=1,AX$4&gt;=Model!$M$13-0.000000001,AX$4&lt;=Model!$M$13+Model!$M$15+0.000000001,$A15&gt;=Model!$M$14-0.000000001,$A15&lt;=Model!$M$14+Model!$M$15+0.000000001),Model!$M$12,(Model!$AJ$13*AW15+Model!$AJ$14*AY15+Model!$AJ$15*AX14+Model!$AJ$16*AX16)/Model!$AJ$17))</f>
        <v>0.4603240253228163</v>
      </c>
      <c r="AY15" s="12">
        <f ca="1">IF(Model!$M$18=0,0,IF(AND(Model!$M$16=1,AY$4&gt;=Model!$M$13-0.000000001,AY$4&lt;=Model!$M$13+Model!$M$15+0.000000001,$A15&gt;=Model!$M$14-0.000000001,$A15&lt;=Model!$M$14+Model!$M$15+0.000000001),Model!$M$12,(Model!$AJ$13*AX15+Model!$AJ$14*AZ15+Model!$AJ$15*AY14+Model!$AJ$16*AY16)/Model!$AJ$17))</f>
        <v>0.45978406483641204</v>
      </c>
      <c r="AZ15" s="12">
        <f ca="1">IF(Model!$M$18=0,0,IF(AND(Model!$M$16=1,AZ$4&gt;=Model!$M$13-0.000000001,AZ$4&lt;=Model!$M$13+Model!$M$15+0.000000001,$A15&gt;=Model!$M$14-0.000000001,$A15&lt;=Model!$M$14+Model!$M$15+0.000000001),Model!$M$12,(Model!$AJ$13*AY15+Model!$AJ$14*BA15+Model!$AJ$15*AZ14+Model!$AJ$16*AZ16)/Model!$AJ$17))</f>
        <v>0.45929089841253584</v>
      </c>
      <c r="BA15" s="12">
        <f ca="1">IF(Model!$M$18=0,0,IF(AND(Model!$M$16=1,BA$4&gt;=Model!$M$13-0.000000001,BA$4&lt;=Model!$M$13+Model!$M$15+0.000000001,$A15&gt;=Model!$M$14-0.000000001,$A15&lt;=Model!$M$14+Model!$M$15+0.000000001),Model!$M$12,(Model!$AJ$13*AZ15+Model!$AJ$14*BB15+Model!$AJ$15*BA14+Model!$AJ$16*BA16)/Model!$AJ$17))</f>
        <v>0.45883980073073805</v>
      </c>
      <c r="BB15" s="12">
        <f ca="1">IF(Model!$M$18=0,0,IF(AND(Model!$M$16=1,BB$4&gt;=Model!$M$13-0.000000001,BB$4&lt;=Model!$M$13+Model!$M$15+0.000000001,$A15&gt;=Model!$M$14-0.000000001,$A15&lt;=Model!$M$14+Model!$M$15+0.000000001),Model!$M$12,(Model!$AJ$13*BA15+Model!$AJ$14*BC15+Model!$AJ$15*BB14+Model!$AJ$16*BB16)/Model!$AJ$17))</f>
        <v>0.45842704802193102</v>
      </c>
      <c r="BC15" s="12">
        <f ca="1">IF(Model!$M$18=0,0,IF(AND(Model!$M$16=1,BC$4&gt;=Model!$M$13-0.000000001,BC$4&lt;=Model!$M$13+Model!$M$15+0.000000001,$A15&gt;=Model!$M$14-0.000000001,$A15&lt;=Model!$M$14+Model!$M$15+0.000000001),Model!$M$12,(Model!$AJ$13*BB15+Model!$AJ$14*BD15+Model!$AJ$15*BC14+Model!$AJ$16*BC16)/Model!$AJ$17))</f>
        <v>0.4580499756383839</v>
      </c>
      <c r="BD15" s="12">
        <f ca="1">IF(Model!$M$18=0,0,IF(AND(Model!$M$16=1,BD$4&gt;=Model!$M$13-0.000000001,BD$4&lt;=Model!$M$13+Model!$M$15+0.000000001,$A15&gt;=Model!$M$14-0.000000001,$A15&lt;=Model!$M$14+Model!$M$15+0.000000001),Model!$M$12,(Model!$AJ$13*BC15+Model!$AJ$14*BE15+Model!$AJ$15*BD14+Model!$AJ$16*BD16)/Model!$AJ$17))</f>
        <v>0.45770715796066552</v>
      </c>
      <c r="BE15" s="12">
        <f ca="1">IF(Model!$M$18=0,0,IF(AND(Model!$M$16=1,BE$4&gt;=Model!$M$13-0.000000001,BE$4&lt;=Model!$M$13+Model!$M$15+0.000000001,$A15&gt;=Model!$M$14-0.000000001,$A15&lt;=Model!$M$14+Model!$M$15+0.000000001),Model!$M$12,(Model!$AJ$13*BD15+Model!$AJ$14*BF15+Model!$AJ$15*BE14+Model!$AJ$16*BE16)/Model!$AJ$17))</f>
        <v>0.45739876824435993</v>
      </c>
      <c r="BF15" s="12">
        <f ca="1">IF(Model!$M$18=0,0,IF(AND(Model!$M$16=1,BF$4&gt;=Model!$M$13-0.000000001,BF$4&lt;=Model!$M$13+Model!$M$15+0.000000001,$A15&gt;=Model!$M$14-0.000000001,$A15&lt;=Model!$M$14+Model!$M$15+0.000000001),Model!$M$12,(Model!$AJ$13*BE15+Model!$AJ$14*BG15+Model!$AJ$15*BF14+Model!$AJ$16*BF16)/Model!$AJ$17))</f>
        <v>0.45712721513733112</v>
      </c>
      <c r="BG15" s="12">
        <f ca="1">IF(Model!$M$18=0,0,IF(AND(Model!$M$16=1,BG$4&gt;=Model!$M$13-0.000000001,BG$4&lt;=Model!$M$13+Model!$M$15+0.000000001,$A15&gt;=Model!$M$14-0.000000001,$A15&lt;=Model!$M$14+Model!$M$15+0.000000001),Model!$M$12,(Model!$AJ$13*BF15+Model!$AJ$14*BH15+Model!$AJ$15*BG14+Model!$AJ$16*BG16)/Model!$AJ$17))</f>
        <v>0.45689821519591961</v>
      </c>
      <c r="BH15" s="12">
        <f ca="1">IF(Model!$M$18=0,0,IF(AND(Model!$M$16=1,BH$4&gt;=Model!$M$13-0.000000001,BH$4&lt;=Model!$M$13+Model!$M$15+0.000000001,$A15&gt;=Model!$M$14-0.000000001,$A15&lt;=Model!$M$14+Model!$M$15+0.000000001),Model!$M$12,(Model!$AJ$13*BG15+Model!$AJ$14*BI15+Model!$AJ$15*BH14+Model!$AJ$16*BH16)/Model!$AJ$17))</f>
        <v>0.45672256196196459</v>
      </c>
      <c r="BI15" s="12">
        <f ca="1">IF(Model!$M$18=0,0,IF(AND(Model!$M$16=1,BI$4&gt;=Model!$M$13-0.000000001,BI$4&lt;=Model!$M$13+Model!$M$15+0.000000001,$A15&gt;=Model!$M$14-0.000000001,$A15&lt;=Model!$M$14+Model!$M$15+0.000000001),Model!$M$12,(Model!$AJ$13*BH15+Model!$AJ$14*BJ15+Model!$AJ$15*BI14+Model!$AJ$16*BI16)/Model!$AJ$17))</f>
        <v>0.45661901691545531</v>
      </c>
      <c r="BJ15" s="12">
        <f ca="1">IF(Model!$M$18=0,0,IF(AND(Model!$M$16=1,BJ$4&gt;=Model!$M$13-0.000000001,BJ$4&lt;=Model!$M$13+Model!$M$15+0.000000001,$A15&gt;=Model!$M$14-0.000000001,$A15&lt;=Model!$M$14+Model!$M$15+0.000000001),Model!$M$12,BI15))</f>
        <v>0.45661901691545531</v>
      </c>
      <c r="BK15" s="1"/>
    </row>
    <row r="16" spans="1:63" ht="13.5" customHeight="1">
      <c r="A16" s="14">
        <f>Model!$M$7-11*Model!$AJ$9</f>
        <v>1.45</v>
      </c>
      <c r="B16" s="12">
        <f>IF(Model!$M$18=0,0,IF(AND(Model!$M$16=1,B$4&gt;=Model!$M$13-0.000000001,B$4&lt;=Model!$M$13+Model!$M$15+0.000000001,$A16&gt;=Model!$M$14-0.000000001,$A16&lt;=Model!$M$14+Model!$M$15+0.000000001),Model!$M$12,Model!$M$11))</f>
        <v>1</v>
      </c>
      <c r="C16" s="12">
        <f ca="1">IF(Model!$M$18=0,0,IF(AND(Model!$M$16=1,C$4&gt;=Model!$M$13-0.000000001,C$4&lt;=Model!$M$13+Model!$M$15+0.000000001,$A16&gt;=Model!$M$14-0.000000001,$A16&lt;=Model!$M$14+Model!$M$15+0.000000001),Model!$M$12,(Model!$AJ$13*B16+Model!$AJ$14*D16+Model!$AJ$15*C15+Model!$AJ$16*C17)/Model!$AJ$17))</f>
        <v>0.99969052154775229</v>
      </c>
      <c r="D16" s="12">
        <f ca="1">IF(Model!$M$18=0,0,IF(AND(Model!$M$16=1,D$4&gt;=Model!$M$13-0.000000001,D$4&lt;=Model!$M$13+Model!$M$15+0.000000001,$A16&gt;=Model!$M$14-0.000000001,$A16&lt;=Model!$M$14+Model!$M$15+0.000000001),Model!$M$12,(Model!$AJ$13*C16+Model!$AJ$14*E16+Model!$AJ$15*D15+Model!$AJ$16*D17)/Model!$AJ$17))</f>
        <v>0.99922792617286993</v>
      </c>
      <c r="E16" s="12">
        <f ca="1">IF(Model!$M$18=0,0,IF(AND(Model!$M$16=1,E$4&gt;=Model!$M$13-0.000000001,E$4&lt;=Model!$M$13+Model!$M$15+0.000000001,$A16&gt;=Model!$M$14-0.000000001,$A16&lt;=Model!$M$14+Model!$M$15+0.000000001),Model!$M$12,(Model!$AJ$13*D16+Model!$AJ$14*F16+Model!$AJ$15*E15+Model!$AJ$16*E17)/Model!$AJ$17))</f>
        <v>0.998538349660131</v>
      </c>
      <c r="F16" s="12">
        <f ca="1">IF(Model!$M$18=0,0,IF(AND(Model!$M$16=1,F$4&gt;=Model!$M$13-0.000000001,F$4&lt;=Model!$M$13+Model!$M$15+0.000000001,$A16&gt;=Model!$M$14-0.000000001,$A16&lt;=Model!$M$14+Model!$M$15+0.000000001),Model!$M$12,(Model!$AJ$13*E16+Model!$AJ$14*G16+Model!$AJ$15*F15+Model!$AJ$16*F17)/Model!$AJ$17))</f>
        <v>0.99751303924618651</v>
      </c>
      <c r="G16" s="12">
        <f ca="1">IF(Model!$M$18=0,0,IF(AND(Model!$M$16=1,G$4&gt;=Model!$M$13-0.000000001,G$4&lt;=Model!$M$13+Model!$M$15+0.000000001,$A16&gt;=Model!$M$14-0.000000001,$A16&lt;=Model!$M$14+Model!$M$15+0.000000001),Model!$M$12,(Model!$AJ$13*F16+Model!$AJ$14*H16+Model!$AJ$15*G15+Model!$AJ$16*G17)/Model!$AJ$17))</f>
        <v>0.99599270725719269</v>
      </c>
      <c r="H16" s="12">
        <f ca="1">IF(Model!$M$18=0,0,IF(AND(Model!$M$16=1,H$4&gt;=Model!$M$13-0.000000001,H$4&lt;=Model!$M$13+Model!$M$15+0.000000001,$A16&gt;=Model!$M$14-0.000000001,$A16&lt;=Model!$M$14+Model!$M$15+0.000000001),Model!$M$12,(Model!$AJ$13*G16+Model!$AJ$14*I16+Model!$AJ$15*H15+Model!$AJ$16*H17)/Model!$AJ$17))</f>
        <v>0.99374562111506448</v>
      </c>
      <c r="I16" s="12">
        <f ca="1">IF(Model!$M$18=0,0,IF(AND(Model!$M$16=1,I$4&gt;=Model!$M$13-0.000000001,I$4&lt;=Model!$M$13+Model!$M$15+0.000000001,$A16&gt;=Model!$M$14-0.000000001,$A16&lt;=Model!$M$14+Model!$M$15+0.000000001),Model!$M$12,(Model!$AJ$13*H16+Model!$AJ$14*J16+Model!$AJ$15*I15+Model!$AJ$16*I17)/Model!$AJ$17))</f>
        <v>0.99043770697730538</v>
      </c>
      <c r="J16" s="12">
        <f ca="1">IF(Model!$M$18=0,0,IF(AND(Model!$M$16=1,J$4&gt;=Model!$M$13-0.000000001,J$4&lt;=Model!$M$13+Model!$M$15+0.000000001,$A16&gt;=Model!$M$14-0.000000001,$A16&lt;=Model!$M$14+Model!$M$15+0.000000001),Model!$M$12,(Model!$AJ$13*I16+Model!$AJ$14*K16+Model!$AJ$15*J15+Model!$AJ$16*J17)/Model!$AJ$17))</f>
        <v>0.98559340829465203</v>
      </c>
      <c r="K16" s="12">
        <f ca="1">IF(Model!$M$18=0,0,IF(AND(Model!$M$16=1,K$4&gt;=Model!$M$13-0.000000001,K$4&lt;=Model!$M$13+Model!$M$15+0.000000001,$A16&gt;=Model!$M$14-0.000000001,$A16&lt;=Model!$M$14+Model!$M$15+0.000000001),Model!$M$12,(Model!$AJ$13*J16+Model!$AJ$14*L16+Model!$AJ$15*K15+Model!$AJ$16*K17)/Model!$AJ$17))</f>
        <v>0.97854801550969273</v>
      </c>
      <c r="L16" s="12">
        <f ca="1">IF(Model!$M$18=0,0,IF(AND(Model!$M$16=1,L$4&gt;=Model!$M$13-0.000000001,L$4&lt;=Model!$M$13+Model!$M$15+0.000000001,$A16&gt;=Model!$M$14-0.000000001,$A16&lt;=Model!$M$14+Model!$M$15+0.000000001),Model!$M$12,(Model!$AJ$13*K16+Model!$AJ$14*M16+Model!$AJ$15*L15+Model!$AJ$16*L17)/Model!$AJ$17))</f>
        <v>0.96839760442982847</v>
      </c>
      <c r="M16" s="12">
        <f ca="1">IF(Model!$M$18=0,0,IF(AND(Model!$M$16=1,M$4&gt;=Model!$M$13-0.000000001,M$4&lt;=Model!$M$13+Model!$M$15+0.000000001,$A16&gt;=Model!$M$14-0.000000001,$A16&lt;=Model!$M$14+Model!$M$15+0.000000001),Model!$M$12,(Model!$AJ$13*L16+Model!$AJ$14*N16+Model!$AJ$15*M15+Model!$AJ$16*M17)/Model!$AJ$17))</f>
        <v>0.95396529308201361</v>
      </c>
      <c r="N16" s="12">
        <f ca="1">IF(Model!$M$18=0,0,IF(AND(Model!$M$16=1,N$4&gt;=Model!$M$13-0.000000001,N$4&lt;=Model!$M$13+Model!$M$15+0.000000001,$A16&gt;=Model!$M$14-0.000000001,$A16&lt;=Model!$M$14+Model!$M$15+0.000000001),Model!$M$12,(Model!$AJ$13*M16+Model!$AJ$14*O16+Model!$AJ$15*N15+Model!$AJ$16*N17)/Model!$AJ$17))</f>
        <v>0.93382822988956915</v>
      </c>
      <c r="O16" s="12">
        <f ca="1">IF(Model!$M$18=0,0,IF(AND(Model!$M$16=1,O$4&gt;=Model!$M$13-0.000000001,O$4&lt;=Model!$M$13+Model!$M$15+0.000000001,$A16&gt;=Model!$M$14-0.000000001,$A16&lt;=Model!$M$14+Model!$M$15+0.000000001),Model!$M$12,(Model!$AJ$13*N16+Model!$AJ$14*P16+Model!$AJ$15*O15+Model!$AJ$16*O17)/Model!$AJ$17))</f>
        <v>0.9064942698530507</v>
      </c>
      <c r="P16" s="12">
        <f ca="1">IF(Model!$M$18=0,0,IF(AND(Model!$M$16=1,P$4&gt;=Model!$M$13-0.000000001,P$4&lt;=Model!$M$13+Model!$M$15+0.000000001,$A16&gt;=Model!$M$14-0.000000001,$A16&lt;=Model!$M$14+Model!$M$15+0.000000001),Model!$M$12,(Model!$AJ$13*O16+Model!$AJ$14*Q16+Model!$AJ$15*P15+Model!$AJ$16*P17)/Model!$AJ$17))</f>
        <v>0.870870433394065</v>
      </c>
      <c r="Q16" s="12">
        <f ca="1">IF(Model!$M$18=0,0,IF(AND(Model!$M$16=1,Q$4&gt;=Model!$M$13-0.000000001,Q$4&lt;=Model!$M$13+Model!$M$15+0.000000001,$A16&gt;=Model!$M$14-0.000000001,$A16&lt;=Model!$M$14+Model!$M$15+0.000000001),Model!$M$12,(Model!$AJ$13*P16+Model!$AJ$14*R16+Model!$AJ$15*Q15+Model!$AJ$16*Q17)/Model!$AJ$17))</f>
        <v>0.82714613827614969</v>
      </c>
      <c r="R16" s="12">
        <f ca="1">IF(Model!$M$18=0,0,IF(AND(Model!$M$16=1,R$4&gt;=Model!$M$13-0.000000001,R$4&lt;=Model!$M$13+Model!$M$15+0.000000001,$A16&gt;=Model!$M$14-0.000000001,$A16&lt;=Model!$M$14+Model!$M$15+0.000000001),Model!$M$12,(Model!$AJ$13*Q16+Model!$AJ$14*S16+Model!$AJ$15*R15+Model!$AJ$16*R17)/Model!$AJ$17))</f>
        <v>0.77785356742943479</v>
      </c>
      <c r="S16" s="12">
        <f ca="1">IF(Model!$M$18=0,0,IF(AND(Model!$M$16=1,S$4&gt;=Model!$M$13-0.000000001,S$4&lt;=Model!$M$13+Model!$M$15+0.000000001,$A16&gt;=Model!$M$14-0.000000001,$A16&lt;=Model!$M$14+Model!$M$15+0.000000001),Model!$M$12,(Model!$AJ$13*R16+Model!$AJ$14*T16+Model!$AJ$15*S15+Model!$AJ$16*S17)/Model!$AJ$17))</f>
        <v>0.72773928197890969</v>
      </c>
      <c r="T16" s="12">
        <f ca="1">IF(Model!$M$18=0,0,IF(AND(Model!$M$16=1,T$4&gt;=Model!$M$13-0.000000001,T$4&lt;=Model!$M$13+Model!$M$15+0.000000001,$A16&gt;=Model!$M$14-0.000000001,$A16&lt;=Model!$M$14+Model!$M$15+0.000000001),Model!$M$12,(Model!$AJ$13*S16+Model!$AJ$14*U16+Model!$AJ$15*T15+Model!$AJ$16*T17)/Model!$AJ$17))</f>
        <v>0.68030586431498474</v>
      </c>
      <c r="U16" s="12">
        <f ca="1">IF(Model!$M$18=0,0,IF(AND(Model!$M$16=1,U$4&gt;=Model!$M$13-0.000000001,U$4&lt;=Model!$M$13+Model!$M$15+0.000000001,$A16&gt;=Model!$M$14-0.000000001,$A16&lt;=Model!$M$14+Model!$M$15+0.000000001),Model!$M$12,(Model!$AJ$13*T16+Model!$AJ$14*V16+Model!$AJ$15*U15+Model!$AJ$16*U17)/Model!$AJ$17))</f>
        <v>0.63726131794428453</v>
      </c>
      <c r="V16" s="12">
        <f ca="1">IF(Model!$M$18=0,0,IF(AND(Model!$M$16=1,V$4&gt;=Model!$M$13-0.000000001,V$4&lt;=Model!$M$13+Model!$M$15+0.000000001,$A16&gt;=Model!$M$14-0.000000001,$A16&lt;=Model!$M$14+Model!$M$15+0.000000001),Model!$M$12,(Model!$AJ$13*U16+Model!$AJ$14*W16+Model!$AJ$15*V15+Model!$AJ$16*V17)/Model!$AJ$17))</f>
        <v>0.59907030967268182</v>
      </c>
      <c r="W16" s="12">
        <f ca="1">IF(Model!$M$18=0,0,IF(AND(Model!$M$16=1,W$4&gt;=Model!$M$13-0.000000001,W$4&lt;=Model!$M$13+Model!$M$15+0.000000001,$A16&gt;=Model!$M$14-0.000000001,$A16&lt;=Model!$M$14+Model!$M$15+0.000000001),Model!$M$12,(Model!$AJ$13*V16+Model!$AJ$14*X16+Model!$AJ$15*W15+Model!$AJ$16*W17)/Model!$AJ$17))</f>
        <v>0.56555996535080133</v>
      </c>
      <c r="X16" s="12">
        <f ca="1">IF(Model!$M$18=0,0,IF(AND(Model!$M$16=1,X$4&gt;=Model!$M$13-0.000000001,X$4&lt;=Model!$M$13+Model!$M$15+0.000000001,$A16&gt;=Model!$M$14-0.000000001,$A16&lt;=Model!$M$14+Model!$M$15+0.000000001),Model!$M$12,(Model!$AJ$13*W16+Model!$AJ$14*Y16+Model!$AJ$15*X15+Model!$AJ$16*X17)/Model!$AJ$17))</f>
        <v>0.53632693833326883</v>
      </c>
      <c r="Y16" s="12">
        <f ca="1">IF(Model!$M$18=0,0,IF(AND(Model!$M$16=1,Y$4&gt;=Model!$M$13-0.000000001,Y$4&lt;=Model!$M$13+Model!$M$15+0.000000001,$A16&gt;=Model!$M$14-0.000000001,$A16&lt;=Model!$M$14+Model!$M$15+0.000000001),Model!$M$12,(Model!$AJ$13*X16+Model!$AJ$14*Z16+Model!$AJ$15*Y15+Model!$AJ$16*Y17)/Model!$AJ$17))</f>
        <v>0.51097020084995193</v>
      </c>
      <c r="Z16" s="12">
        <f ca="1">IF(Model!$M$18=0,0,IF(AND(Model!$M$16=1,Z$4&gt;=Model!$M$13-0.000000001,Z$4&lt;=Model!$M$13+Model!$M$15+0.000000001,$A16&gt;=Model!$M$14-0.000000001,$A16&lt;=Model!$M$14+Model!$M$15+0.000000001),Model!$M$12,(Model!$AJ$13*Y16+Model!$AJ$14*AA16+Model!$AJ$15*Z15+Model!$AJ$16*Z17)/Model!$AJ$17))</f>
        <v>0.48921752990356393</v>
      </c>
      <c r="AA16" s="12">
        <f ca="1">IF(Model!$M$18=0,0,IF(AND(Model!$M$16=1,AA$4&gt;=Model!$M$13-0.000000001,AA$4&lt;=Model!$M$13+Model!$M$15+0.000000001,$A16&gt;=Model!$M$14-0.000000001,$A16&lt;=Model!$M$14+Model!$M$15+0.000000001),Model!$M$12,(Model!$AJ$13*Z16+Model!$AJ$14*AB16+Model!$AJ$15*AA15+Model!$AJ$16*AA17)/Model!$AJ$17))</f>
        <v>0.47098311217079547</v>
      </c>
      <c r="AB16" s="12">
        <f ca="1">IF(Model!$M$18=0,0,IF(AND(Model!$M$16=1,AB$4&gt;=Model!$M$13-0.000000001,AB$4&lt;=Model!$M$13+Model!$M$15+0.000000001,$A16&gt;=Model!$M$14-0.000000001,$A16&lt;=Model!$M$14+Model!$M$15+0.000000001),Model!$M$12,(Model!$AJ$13*AA16+Model!$AJ$14*AC16+Model!$AJ$15*AB15+Model!$AJ$16*AB17)/Model!$AJ$17))</f>
        <v>0.45633387002355863</v>
      </c>
      <c r="AC16" s="12">
        <f ca="1">IF(Model!$M$18=0,0,IF(AND(Model!$M$16=1,AC$4&gt;=Model!$M$13-0.000000001,AC$4&lt;=Model!$M$13+Model!$M$15+0.000000001,$A16&gt;=Model!$M$14-0.000000001,$A16&lt;=Model!$M$14+Model!$M$15+0.000000001),Model!$M$12,(Model!$AJ$13*AB16+Model!$AJ$14*AD16+Model!$AJ$15*AC15+Model!$AJ$16*AC17)/Model!$AJ$17))</f>
        <v>0.44527471017286913</v>
      </c>
      <c r="AD16" s="12">
        <f ca="1">IF(Model!$M$18=0,0,IF(AND(Model!$M$16=1,AD$4&gt;=Model!$M$13-0.000000001,AD$4&lt;=Model!$M$13+Model!$M$15+0.000000001,$A16&gt;=Model!$M$14-0.000000001,$A16&lt;=Model!$M$14+Model!$M$15+0.000000001),Model!$M$12,(Model!$AJ$13*AC16+Model!$AJ$14*AE16+Model!$AJ$15*AD15+Model!$AJ$16*AD17)/Model!$AJ$17))</f>
        <v>0.43735836579015069</v>
      </c>
      <c r="AE16" s="12">
        <f ca="1">IF(Model!$M$18=0,0,IF(AND(Model!$M$16=1,AE$4&gt;=Model!$M$13-0.000000001,AE$4&lt;=Model!$M$13+Model!$M$15+0.000000001,$A16&gt;=Model!$M$14-0.000000001,$A16&lt;=Model!$M$14+Model!$M$15+0.000000001),Model!$M$12,(Model!$AJ$13*AD16+Model!$AJ$14*AF16+Model!$AJ$15*AE15+Model!$AJ$16*AE17)/Model!$AJ$17))</f>
        <v>0.43191860412264932</v>
      </c>
      <c r="AF16" s="12">
        <f ca="1">IF(Model!$M$18=0,0,IF(AND(Model!$M$16=1,AF$4&gt;=Model!$M$13-0.000000001,AF$4&lt;=Model!$M$13+Model!$M$15+0.000000001,$A16&gt;=Model!$M$14-0.000000001,$A16&lt;=Model!$M$14+Model!$M$15+0.000000001),Model!$M$12,(Model!$AJ$13*AE16+Model!$AJ$14*AG16+Model!$AJ$15*AF15+Model!$AJ$16*AF17)/Model!$AJ$17))</f>
        <v>0.42830771224116027</v>
      </c>
      <c r="AG16" s="12">
        <f ca="1">IF(Model!$M$18=0,0,IF(AND(Model!$M$16=1,AG$4&gt;=Model!$M$13-0.000000001,AG$4&lt;=Model!$M$13+Model!$M$15+0.000000001,$A16&gt;=Model!$M$14-0.000000001,$A16&lt;=Model!$M$14+Model!$M$15+0.000000001),Model!$M$12,(Model!$AJ$13*AF16+Model!$AJ$14*AH16+Model!$AJ$15*AG15+Model!$AJ$16*AG17)/Model!$AJ$17))</f>
        <v>0.42600019597061034</v>
      </c>
      <c r="AH16" s="12">
        <f ca="1">IF(Model!$M$18=0,0,IF(AND(Model!$M$16=1,AH$4&gt;=Model!$M$13-0.000000001,AH$4&lt;=Model!$M$13+Model!$M$15+0.000000001,$A16&gt;=Model!$M$14-0.000000001,$A16&lt;=Model!$M$14+Model!$M$15+0.000000001),Model!$M$12,(Model!$AJ$13*AG16+Model!$AJ$14*AI16+Model!$AJ$15*AH15+Model!$AJ$16*AH17)/Model!$AJ$17))</f>
        <v>0.42460688763973403</v>
      </c>
      <c r="AI16" s="12">
        <f ca="1">IF(Model!$M$18=0,0,IF(AND(Model!$M$16=1,AI$4&gt;=Model!$M$13-0.000000001,AI$4&lt;=Model!$M$13+Model!$M$15+0.000000001,$A16&gt;=Model!$M$14-0.000000001,$A16&lt;=Model!$M$14+Model!$M$15+0.000000001),Model!$M$12,(Model!$AJ$13*AH16+Model!$AJ$14*AJ16+Model!$AJ$15*AI15+Model!$AJ$16*AI17)/Model!$AJ$17))</f>
        <v>0.42385278158536166</v>
      </c>
      <c r="AJ16" s="12">
        <f ca="1">IF(Model!$M$18=0,0,IF(AND(Model!$M$16=1,AJ$4&gt;=Model!$M$13-0.000000001,AJ$4&lt;=Model!$M$13+Model!$M$15+0.000000001,$A16&gt;=Model!$M$14-0.000000001,$A16&lt;=Model!$M$14+Model!$M$15+0.000000001),Model!$M$12,(Model!$AJ$13*AI16+Model!$AJ$14*AK16+Model!$AJ$15*AJ15+Model!$AJ$16*AJ17)/Model!$AJ$17))</f>
        <v>0.42354767369289342</v>
      </c>
      <c r="AK16" s="12">
        <f ca="1">IF(Model!$M$18=0,0,IF(AND(Model!$M$16=1,AK$4&gt;=Model!$M$13-0.000000001,AK$4&lt;=Model!$M$13+Model!$M$15+0.000000001,$A16&gt;=Model!$M$14-0.000000001,$A16&lt;=Model!$M$14+Model!$M$15+0.000000001),Model!$M$12,(Model!$AJ$13*AJ16+Model!$AJ$14*AL16+Model!$AJ$15*AK15+Model!$AJ$16*AK17)/Model!$AJ$17))</f>
        <v>0.42356074127967797</v>
      </c>
      <c r="AL16" s="12">
        <f ca="1">IF(Model!$M$18=0,0,IF(AND(Model!$M$16=1,AL$4&gt;=Model!$M$13-0.000000001,AL$4&lt;=Model!$M$13+Model!$M$15+0.000000001,$A16&gt;=Model!$M$14-0.000000001,$A16&lt;=Model!$M$14+Model!$M$15+0.000000001),Model!$M$12,(Model!$AJ$13*AK16+Model!$AJ$14*AM16+Model!$AJ$15*AL15+Model!$AJ$16*AL17)/Model!$AJ$17))</f>
        <v>0.42380155622707683</v>
      </c>
      <c r="AM16" s="12">
        <f ca="1">IF(Model!$M$18=0,0,IF(AND(Model!$M$16=1,AM$4&gt;=Model!$M$13-0.000000001,AM$4&lt;=Model!$M$13+Model!$M$15+0.000000001,$A16&gt;=Model!$M$14-0.000000001,$A16&lt;=Model!$M$14+Model!$M$15+0.000000001),Model!$M$12,(Model!$AJ$13*AL16+Model!$AJ$14*AN16+Model!$AJ$15*AM15+Model!$AJ$16*AM17)/Model!$AJ$17))</f>
        <v>0.42420685106337203</v>
      </c>
      <c r="AN16" s="12">
        <f ca="1">IF(Model!$M$18=0,0,IF(AND(Model!$M$16=1,AN$4&gt;=Model!$M$13-0.000000001,AN$4&lt;=Model!$M$13+Model!$M$15+0.000000001,$A16&gt;=Model!$M$14-0.000000001,$A16&lt;=Model!$M$14+Model!$M$15+0.000000001),Model!$M$12,(Model!$AJ$13*AM16+Model!$AJ$14*AO16+Model!$AJ$15*AN15+Model!$AJ$16*AN17)/Model!$AJ$17))</f>
        <v>0.42473160966265561</v>
      </c>
      <c r="AO16" s="12">
        <f ca="1">IF(Model!$M$18=0,0,IF(AND(Model!$M$16=1,AO$4&gt;=Model!$M$13-0.000000001,AO$4&lt;=Model!$M$13+Model!$M$15+0.000000001,$A16&gt;=Model!$M$14-0.000000001,$A16&lt;=Model!$M$14+Model!$M$15+0.000000001),Model!$M$12,(Model!$AJ$13*AN16+Model!$AJ$14*AP16+Model!$AJ$15*AO15+Model!$AJ$16*AO17)/Model!$AJ$17))</f>
        <v>0.42534316713366355</v>
      </c>
      <c r="AP16" s="12">
        <f ca="1">IF(Model!$M$18=0,0,IF(AND(Model!$M$16=1,AP$4&gt;=Model!$M$13-0.000000001,AP$4&lt;=Model!$M$13+Model!$M$15+0.000000001,$A16&gt;=Model!$M$14-0.000000001,$A16&lt;=Model!$M$14+Model!$M$15+0.000000001),Model!$M$12,(Model!$AJ$13*AO16+Model!$AJ$14*AQ16+Model!$AJ$15*AP15+Model!$AJ$16*AP17)/Model!$AJ$17))</f>
        <v>0.42601732409210641</v>
      </c>
      <c r="AQ16" s="12">
        <f ca="1">IF(Model!$M$18=0,0,IF(AND(Model!$M$16=1,AQ$4&gt;=Model!$M$13-0.000000001,AQ$4&lt;=Model!$M$13+Model!$M$15+0.000000001,$A16&gt;=Model!$M$14-0.000000001,$A16&lt;=Model!$M$14+Model!$M$15+0.000000001),Model!$M$12,(Model!$AJ$13*AP16+Model!$AJ$14*AR16+Model!$AJ$15*AQ15+Model!$AJ$16*AQ17)/Model!$AJ$17))</f>
        <v>0.42673578322837297</v>
      </c>
      <c r="AR16" s="12">
        <f ca="1">IF(Model!$M$18=0,0,IF(AND(Model!$M$16=1,AR$4&gt;=Model!$M$13-0.000000001,AR$4&lt;=Model!$M$13+Model!$M$15+0.000000001,$A16&gt;=Model!$M$14-0.000000001,$A16&lt;=Model!$M$14+Model!$M$15+0.000000001),Model!$M$12,(Model!$AJ$13*AQ16+Model!$AJ$14*AS16+Model!$AJ$15*AR15+Model!$AJ$16*AR17)/Model!$AJ$17))</f>
        <v>0.42748444597702812</v>
      </c>
      <c r="AS16" s="12">
        <f ca="1">IF(Model!$M$18=0,0,IF(AND(Model!$M$16=1,AS$4&gt;=Model!$M$13-0.000000001,AS$4&lt;=Model!$M$13+Model!$M$15+0.000000001,$A16&gt;=Model!$M$14-0.000000001,$A16&lt;=Model!$M$14+Model!$M$15+0.000000001),Model!$M$12,(Model!$AJ$13*AR16+Model!$AJ$14*AT16+Model!$AJ$15*AS15+Model!$AJ$16*AS17)/Model!$AJ$17))</f>
        <v>0.42825226682179868</v>
      </c>
      <c r="AT16" s="12">
        <f ca="1">IF(Model!$M$18=0,0,IF(AND(Model!$M$16=1,AT$4&gt;=Model!$M$13-0.000000001,AT$4&lt;=Model!$M$13+Model!$M$15+0.000000001,$A16&gt;=Model!$M$14-0.000000001,$A16&lt;=Model!$M$14+Model!$M$15+0.000000001),Model!$M$12,(Model!$AJ$13*AS16+Model!$AJ$14*AU16+Model!$AJ$15*AT15+Model!$AJ$16*AT17)/Model!$AJ$17))</f>
        <v>0.42903046898212066</v>
      </c>
      <c r="AU16" s="12">
        <f ca="1">IF(Model!$M$18=0,0,IF(AND(Model!$M$16=1,AU$4&gt;=Model!$M$13-0.000000001,AU$4&lt;=Model!$M$13+Model!$M$15+0.000000001,$A16&gt;=Model!$M$14-0.000000001,$A16&lt;=Model!$M$14+Model!$M$15+0.000000001),Model!$M$12,(Model!$AJ$13*AT16+Model!$AJ$14*AV16+Model!$AJ$15*AU15+Model!$AJ$16*AU17)/Model!$AJ$17))</f>
        <v>0.4298119941607999</v>
      </c>
      <c r="AV16" s="12">
        <f ca="1">IF(Model!$M$18=0,0,IF(AND(Model!$M$16=1,AV$4&gt;=Model!$M$13-0.000000001,AV$4&lt;=Model!$M$13+Model!$M$15+0.000000001,$A16&gt;=Model!$M$14-0.000000001,$A16&lt;=Model!$M$14+Model!$M$15+0.000000001),Model!$M$12,(Model!$AJ$13*AU16+Model!$AJ$14*AW16+Model!$AJ$15*AV15+Model!$AJ$16*AV17)/Model!$AJ$17))</f>
        <v>0.43059110301171927</v>
      </c>
      <c r="AW16" s="12">
        <f ca="1">IF(Model!$M$18=0,0,IF(AND(Model!$M$16=1,AW$4&gt;=Model!$M$13-0.000000001,AW$4&lt;=Model!$M$13+Model!$M$15+0.000000001,$A16&gt;=Model!$M$14-0.000000001,$A16&lt;=Model!$M$14+Model!$M$15+0.000000001),Model!$M$12,(Model!$AJ$13*AV16+Model!$AJ$14*AX16+Model!$AJ$15*AW15+Model!$AJ$16*AW17)/Model!$AJ$17))</f>
        <v>0.4313630704665472</v>
      </c>
      <c r="AX16" s="12">
        <f ca="1">IF(Model!$M$18=0,0,IF(AND(Model!$M$16=1,AX$4&gt;=Model!$M$13-0.000000001,AX$4&lt;=Model!$M$13+Model!$M$15+0.000000001,$A16&gt;=Model!$M$14-0.000000001,$A16&lt;=Model!$M$14+Model!$M$15+0.000000001),Model!$M$12,(Model!$AJ$13*AW16+Model!$AJ$14*AY16+Model!$AJ$15*AX15+Model!$AJ$16*AX17)/Model!$AJ$17))</f>
        <v>0.43212393650065412</v>
      </c>
      <c r="AY16" s="12">
        <f ca="1">IF(Model!$M$18=0,0,IF(AND(Model!$M$16=1,AY$4&gt;=Model!$M$13-0.000000001,AY$4&lt;=Model!$M$13+Model!$M$15+0.000000001,$A16&gt;=Model!$M$14-0.000000001,$A16&lt;=Model!$M$14+Model!$M$15+0.000000001),Model!$M$12,(Model!$AJ$13*AX16+Model!$AJ$14*AZ16+Model!$AJ$15*AY15+Model!$AJ$16*AY17)/Model!$AJ$17))</f>
        <v>0.43287028163171903</v>
      </c>
      <c r="AZ16" s="12">
        <f ca="1">IF(Model!$M$18=0,0,IF(AND(Model!$M$16=1,AZ$4&gt;=Model!$M$13-0.000000001,AZ$4&lt;=Model!$M$13+Model!$M$15+0.000000001,$A16&gt;=Model!$M$14-0.000000001,$A16&lt;=Model!$M$14+Model!$M$15+0.000000001),Model!$M$12,(Model!$AJ$13*AY16+Model!$AJ$14*BA16+Model!$AJ$15*AZ15+Model!$AJ$16*AZ17)/Model!$AJ$17))</f>
        <v>0.43359899919184025</v>
      </c>
      <c r="BA16" s="12">
        <f ca="1">IF(Model!$M$18=0,0,IF(AND(Model!$M$16=1,BA$4&gt;=Model!$M$13-0.000000001,BA$4&lt;=Model!$M$13+Model!$M$15+0.000000001,$A16&gt;=Model!$M$14-0.000000001,$A16&lt;=Model!$M$14+Model!$M$15+0.000000001),Model!$M$12,(Model!$AJ$13*AZ16+Model!$AJ$14*BB16+Model!$AJ$15*BA15+Model!$AJ$16*BA17)/Model!$AJ$17))</f>
        <v>0.43430703375564073</v>
      </c>
      <c r="BB16" s="12">
        <f ca="1">IF(Model!$M$18=0,0,IF(AND(Model!$M$16=1,BB$4&gt;=Model!$M$13-0.000000001,BB$4&lt;=Model!$M$13+Model!$M$15+0.000000001,$A16&gt;=Model!$M$14-0.000000001,$A16&lt;=Model!$M$14+Model!$M$15+0.000000001),Model!$M$12,(Model!$AJ$13*BA16+Model!$AJ$14*BC16+Model!$AJ$15*BB15+Model!$AJ$16*BB17)/Model!$AJ$17))</f>
        <v>0.43499104652339121</v>
      </c>
      <c r="BC16" s="12">
        <f ca="1">IF(Model!$M$18=0,0,IF(AND(Model!$M$16=1,BC$4&gt;=Model!$M$13-0.000000001,BC$4&lt;=Model!$M$13+Model!$M$15+0.000000001,$A16&gt;=Model!$M$14-0.000000001,$A16&lt;=Model!$M$14+Model!$M$15+0.000000001),Model!$M$12,(Model!$AJ$13*BB16+Model!$AJ$14*BD16+Model!$AJ$15*BC15+Model!$AJ$16*BC17)/Model!$AJ$17))</f>
        <v>0.43564695226269767</v>
      </c>
      <c r="BD16" s="12">
        <f ca="1">IF(Model!$M$18=0,0,IF(AND(Model!$M$16=1,BD$4&gt;=Model!$M$13-0.000000001,BD$4&lt;=Model!$M$13+Model!$M$15+0.000000001,$A16&gt;=Model!$M$14-0.000000001,$A16&lt;=Model!$M$14+Model!$M$15+0.000000001),Model!$M$12,(Model!$AJ$13*BC16+Model!$AJ$14*BE16+Model!$AJ$15*BD15+Model!$AJ$16*BD17)/Model!$AJ$17))</f>
        <v>0.43626924543875878</v>
      </c>
      <c r="BE16" s="12">
        <f ca="1">IF(Model!$M$18=0,0,IF(AND(Model!$M$16=1,BE$4&gt;=Model!$M$13-0.000000001,BE$4&lt;=Model!$M$13+Model!$M$15+0.000000001,$A16&gt;=Model!$M$14-0.000000001,$A16&lt;=Model!$M$14+Model!$M$15+0.000000001),Model!$M$12,(Model!$AJ$13*BD16+Model!$AJ$14*BF16+Model!$AJ$15*BE15+Model!$AJ$16*BE17)/Model!$AJ$17))</f>
        <v>0.43684999017731968</v>
      </c>
      <c r="BF16" s="12">
        <f ca="1">IF(Model!$M$18=0,0,IF(AND(Model!$M$16=1,BF$4&gt;=Model!$M$13-0.000000001,BF$4&lt;=Model!$M$13+Model!$M$15+0.000000001,$A16&gt;=Model!$M$14-0.000000001,$A16&lt;=Model!$M$14+Model!$M$15+0.000000001),Model!$M$12,(Model!$AJ$13*BE16+Model!$AJ$14*BG16+Model!$AJ$15*BF15+Model!$AJ$16*BF17)/Model!$AJ$17))</f>
        <v>0.43737728143682336</v>
      </c>
      <c r="BG16" s="12">
        <f ca="1">IF(Model!$M$18=0,0,IF(AND(Model!$M$16=1,BG$4&gt;=Model!$M$13-0.000000001,BG$4&lt;=Model!$M$13+Model!$M$15+0.000000001,$A16&gt;=Model!$M$14-0.000000001,$A16&lt;=Model!$M$14+Model!$M$15+0.000000001),Model!$M$12,(Model!$AJ$13*BF16+Model!$AJ$14*BH16+Model!$AJ$15*BG15+Model!$AJ$16*BG17)/Model!$AJ$17))</f>
        <v>0.43783288040427082</v>
      </c>
      <c r="BH16" s="12">
        <f ca="1">IF(Model!$M$18=0,0,IF(AND(Model!$M$16=1,BH$4&gt;=Model!$M$13-0.000000001,BH$4&lt;=Model!$M$13+Model!$M$15+0.000000001,$A16&gt;=Model!$M$14-0.000000001,$A16&lt;=Model!$M$14+Model!$M$15+0.000000001),Model!$M$12,(Model!$AJ$13*BG16+Model!$AJ$14*BI16+Model!$AJ$15*BH15+Model!$AJ$16*BH17)/Model!$AJ$17))</f>
        <v>0.43818856601979816</v>
      </c>
      <c r="BI16" s="12">
        <f ca="1">IF(Model!$M$18=0,0,IF(AND(Model!$M$16=1,BI$4&gt;=Model!$M$13-0.000000001,BI$4&lt;=Model!$M$13+Model!$M$15+0.000000001,$A16&gt;=Model!$M$14-0.000000001,$A16&lt;=Model!$M$14+Model!$M$15+0.000000001),Model!$M$12,(Model!$AJ$13*BH16+Model!$AJ$14*BJ16+Model!$AJ$15*BI15+Model!$AJ$16*BI17)/Model!$AJ$17))</f>
        <v>0.43840049673281406</v>
      </c>
      <c r="BJ16" s="12">
        <f ca="1">IF(Model!$M$18=0,0,IF(AND(Model!$M$16=1,BJ$4&gt;=Model!$M$13-0.000000001,BJ$4&lt;=Model!$M$13+Model!$M$15+0.000000001,$A16&gt;=Model!$M$14-0.000000001,$A16&lt;=Model!$M$14+Model!$M$15+0.000000001),Model!$M$12,BI16))</f>
        <v>0.43840049673281406</v>
      </c>
      <c r="BK16" s="1"/>
    </row>
    <row r="17" spans="1:63" ht="13.5" customHeight="1">
      <c r="A17" s="14">
        <f>Model!$M$7-12*Model!$AJ$9</f>
        <v>1.4</v>
      </c>
      <c r="B17" s="12">
        <f>IF(Model!$M$18=0,0,IF(AND(Model!$M$16=1,B$4&gt;=Model!$M$13-0.000000001,B$4&lt;=Model!$M$13+Model!$M$15+0.000000001,$A17&gt;=Model!$M$14-0.000000001,$A17&lt;=Model!$M$14+Model!$M$15+0.000000001),Model!$M$12,Model!$M$11))</f>
        <v>1</v>
      </c>
      <c r="C17" s="12">
        <f ca="1">IF(Model!$M$18=0,0,IF(AND(Model!$M$16=1,C$4&gt;=Model!$M$13-0.000000001,C$4&lt;=Model!$M$13+Model!$M$15+0.000000001,$A17&gt;=Model!$M$14-0.000000001,$A17&lt;=Model!$M$14+Model!$M$15+0.000000001),Model!$M$12,(Model!$AJ$13*B17+Model!$AJ$14*D17+Model!$AJ$15*C16+Model!$AJ$16*C18)/Model!$AJ$17))</f>
        <v>0.99965015659518686</v>
      </c>
      <c r="D17" s="12">
        <f ca="1">IF(Model!$M$18=0,0,IF(AND(Model!$M$16=1,D$4&gt;=Model!$M$13-0.000000001,D$4&lt;=Model!$M$13+Model!$M$15+0.000000001,$A17&gt;=Model!$M$14-0.000000001,$A17&lt;=Model!$M$14+Model!$M$15+0.000000001),Model!$M$12,(Model!$AJ$13*C17+Model!$AJ$14*E17+Model!$AJ$15*D16+Model!$AJ$16*D18)/Model!$AJ$17))</f>
        <v>0.99912569784097727</v>
      </c>
      <c r="E17" s="12">
        <f ca="1">IF(Model!$M$18=0,0,IF(AND(Model!$M$16=1,E$4&gt;=Model!$M$13-0.000000001,E$4&lt;=Model!$M$13+Model!$M$15+0.000000001,$A17&gt;=Model!$M$14-0.000000001,$A17&lt;=Model!$M$14+Model!$M$15+0.000000001),Model!$M$12,(Model!$AJ$13*D17+Model!$AJ$14*F17+Model!$AJ$15*E16+Model!$AJ$16*E18)/Model!$AJ$17))</f>
        <v>0.99833996484611121</v>
      </c>
      <c r="F17" s="12">
        <f ca="1">IF(Model!$M$18=0,0,IF(AND(Model!$M$16=1,F$4&gt;=Model!$M$13-0.000000001,F$4&lt;=Model!$M$13+Model!$M$15+0.000000001,$A17&gt;=Model!$M$14-0.000000001,$A17&lt;=Model!$M$14+Model!$M$15+0.000000001),Model!$M$12,(Model!$AJ$13*E17+Model!$AJ$14*G17+Model!$AJ$15*F16+Model!$AJ$16*F18)/Model!$AJ$17))</f>
        <v>0.99716380433157759</v>
      </c>
      <c r="G17" s="12">
        <f ca="1">IF(Model!$M$18=0,0,IF(AND(Model!$M$16=1,G$4&gt;=Model!$M$13-0.000000001,G$4&lt;=Model!$M$13+Model!$M$15+0.000000001,$A17&gt;=Model!$M$14-0.000000001,$A17&lt;=Model!$M$14+Model!$M$15+0.000000001),Model!$M$12,(Model!$AJ$13*F17+Model!$AJ$14*H17+Model!$AJ$15*G16+Model!$AJ$16*G18)/Model!$AJ$17))</f>
        <v>0.99540532728883147</v>
      </c>
      <c r="H17" s="12">
        <f ca="1">IF(Model!$M$18=0,0,IF(AND(Model!$M$16=1,H$4&gt;=Model!$M$13-0.000000001,H$4&lt;=Model!$M$13+Model!$M$15+0.000000001,$A17&gt;=Model!$M$14-0.000000001,$A17&lt;=Model!$M$14+Model!$M$15+0.000000001),Model!$M$12,(Model!$AJ$13*G17+Model!$AJ$14*I17+Model!$AJ$15*H16+Model!$AJ$16*H18)/Model!$AJ$17))</f>
        <v>0.99278059061927226</v>
      </c>
      <c r="I17" s="12">
        <f ca="1">IF(Model!$M$18=0,0,IF(AND(Model!$M$16=1,I$4&gt;=Model!$M$13-0.000000001,I$4&lt;=Model!$M$13+Model!$M$15+0.000000001,$A17&gt;=Model!$M$14-0.000000001,$A17&lt;=Model!$M$14+Model!$M$15+0.000000001),Model!$M$12,(Model!$AJ$13*H17+Model!$AJ$14*J17+Model!$AJ$15*I16+Model!$AJ$16*I18)/Model!$AJ$17))</f>
        <v>0.98887176069299265</v>
      </c>
      <c r="J17" s="12">
        <f ca="1">IF(Model!$M$18=0,0,IF(AND(Model!$M$16=1,J$4&gt;=Model!$M$13-0.000000001,J$4&lt;=Model!$M$13+Model!$M$15+0.000000001,$A17&gt;=Model!$M$14-0.000000001,$A17&lt;=Model!$M$14+Model!$M$15+0.000000001),Model!$M$12,(Model!$AJ$13*I17+Model!$AJ$14*K17+Model!$AJ$15*J16+Model!$AJ$16*J18)/Model!$AJ$17))</f>
        <v>0.98306881914003952</v>
      </c>
      <c r="K17" s="12">
        <f ca="1">IF(Model!$M$18=0,0,IF(AND(Model!$M$16=1,K$4&gt;=Model!$M$13-0.000000001,K$4&lt;=Model!$M$13+Model!$M$15+0.000000001,$A17&gt;=Model!$M$14-0.000000001,$A17&lt;=Model!$M$14+Model!$M$15+0.000000001),Model!$M$12,(Model!$AJ$13*J17+Model!$AJ$14*L17+Model!$AJ$15*K16+Model!$AJ$16*K18)/Model!$AJ$17))</f>
        <v>0.97449159917992212</v>
      </c>
      <c r="L17" s="12">
        <f ca="1">IF(Model!$M$18=0,0,IF(AND(Model!$M$16=1,L$4&gt;=Model!$M$13-0.000000001,L$4&lt;=Model!$M$13+Model!$M$15+0.000000001,$A17&gt;=Model!$M$14-0.000000001,$A17&lt;=Model!$M$14+Model!$M$15+0.000000001),Model!$M$12,(Model!$AJ$13*K17+Model!$AJ$14*M17+Model!$AJ$15*L16+Model!$AJ$16*L18)/Model!$AJ$17))</f>
        <v>0.9618934119370226</v>
      </c>
      <c r="M17" s="12">
        <f ca="1">IF(Model!$M$18=0,0,IF(AND(Model!$M$16=1,M$4&gt;=Model!$M$13-0.000000001,M$4&lt;=Model!$M$13+Model!$M$15+0.000000001,$A17&gt;=Model!$M$14-0.000000001,$A17&lt;=Model!$M$14+Model!$M$15+0.000000001),Model!$M$12,(Model!$AJ$13*L17+Model!$AJ$14*N17+Model!$AJ$15*M16+Model!$AJ$16*M18)/Model!$AJ$17))</f>
        <v>0.9435619626386319</v>
      </c>
      <c r="N17" s="12">
        <f ca="1">IF(Model!$M$18=0,0,IF(AND(Model!$M$16=1,N$4&gt;=Model!$M$13-0.000000001,N$4&lt;=Model!$M$13+Model!$M$15+0.000000001,$A17&gt;=Model!$M$14-0.000000001,$A17&lt;=Model!$M$14+Model!$M$15+0.000000001),Model!$M$12,(Model!$AJ$13*M17+Model!$AJ$14*O17+Model!$AJ$15*N16+Model!$AJ$16*N18)/Model!$AJ$17))</f>
        <v>0.91727205025463243</v>
      </c>
      <c r="O17" s="12">
        <f ca="1">IF(Model!$M$18=0,0,IF(AND(Model!$M$16=1,O$4&gt;=Model!$M$13-0.000000001,O$4&lt;=Model!$M$13+Model!$M$15+0.000000001,$A17&gt;=Model!$M$14-0.000000001,$A17&lt;=Model!$M$14+Model!$M$15+0.000000001),Model!$M$12,(Model!$AJ$13*N17+Model!$AJ$14*P17+Model!$AJ$15*O16+Model!$AJ$16*O18)/Model!$AJ$17))</f>
        <v>0.88043689838535089</v>
      </c>
      <c r="P17" s="12">
        <f ca="1">IF(Model!$M$18=0,0,IF(AND(Model!$M$16=1,P$4&gt;=Model!$M$13-0.000000001,P$4&lt;=Model!$M$13+Model!$M$15+0.000000001,$A17&gt;=Model!$M$14-0.000000001,$A17&lt;=Model!$M$14+Model!$M$15+0.000000001),Model!$M$12,(Model!$AJ$13*O17+Model!$AJ$14*Q17+Model!$AJ$15*P16+Model!$AJ$16*P18)/Model!$AJ$17))</f>
        <v>0.83079161475342267</v>
      </c>
      <c r="Q17" s="12">
        <f ca="1">IF(Model!$M$18=0,0,IF(AND(Model!$M$16=1,Q$4&gt;=Model!$M$13-0.000000001,Q$4&lt;=Model!$M$13+Model!$M$15+0.000000001,$A17&gt;=Model!$M$14-0.000000001,$A17&lt;=Model!$M$14+Model!$M$15+0.000000001),Model!$M$12,(Model!$AJ$13*P17+Model!$AJ$14*R17+Model!$AJ$15*Q16+Model!$AJ$16*Q18)/Model!$AJ$17))</f>
        <v>0.76818721141926971</v>
      </c>
      <c r="R17" s="12">
        <f ca="1">IF(Model!$M$18=0,0,IF(AND(Model!$M$16=1,R$4&gt;=Model!$M$13-0.000000001,R$4&lt;=Model!$M$13+Model!$M$15+0.000000001,$A17&gt;=Model!$M$14-0.000000001,$A17&lt;=Model!$M$14+Model!$M$15+0.000000001),Model!$M$12,(Model!$AJ$13*Q17+Model!$AJ$14*S17+Model!$AJ$15*R16+Model!$AJ$16*R18)/Model!$AJ$17))</f>
        <v>0.69778715869642993</v>
      </c>
      <c r="S17" s="12">
        <f ca="1">IF(Model!$M$18=0,0,IF(AND(Model!$M$16=1,S$4&gt;=Model!$M$13-0.000000001,S$4&lt;=Model!$M$13+Model!$M$15+0.000000001,$A17&gt;=Model!$M$14-0.000000001,$A17&lt;=Model!$M$14+Model!$M$15+0.000000001),Model!$M$12,(Model!$AJ$13*R17+Model!$AJ$14*T17+Model!$AJ$15*S16+Model!$AJ$16*S18)/Model!$AJ$17))</f>
        <v>0.63149602912571334</v>
      </c>
      <c r="T17" s="12">
        <f ca="1">IF(Model!$M$18=0,0,IF(AND(Model!$M$16=1,T$4&gt;=Model!$M$13-0.000000001,T$4&lt;=Model!$M$13+Model!$M$15+0.000000001,$A17&gt;=Model!$M$14-0.000000001,$A17&lt;=Model!$M$14+Model!$M$15+0.000000001),Model!$M$12,(Model!$AJ$13*S17+Model!$AJ$14*U17+Model!$AJ$15*T16+Model!$AJ$16*T18)/Model!$AJ$17))</f>
        <v>0.57414742737906521</v>
      </c>
      <c r="U17" s="12">
        <f ca="1">IF(Model!$M$18=0,0,IF(AND(Model!$M$16=1,U$4&gt;=Model!$M$13-0.000000001,U$4&lt;=Model!$M$13+Model!$M$15+0.000000001,$A17&gt;=Model!$M$14-0.000000001,$A17&lt;=Model!$M$14+Model!$M$15+0.000000001),Model!$M$12,(Model!$AJ$13*T17+Model!$AJ$14*V17+Model!$AJ$15*U16+Model!$AJ$16*U18)/Model!$AJ$17))</f>
        <v>0.52619603502882883</v>
      </c>
      <c r="V17" s="12">
        <f ca="1">IF(Model!$M$18=0,0,IF(AND(Model!$M$16=1,V$4&gt;=Model!$M$13-0.000000001,V$4&lt;=Model!$M$13+Model!$M$15+0.000000001,$A17&gt;=Model!$M$14-0.000000001,$A17&lt;=Model!$M$14+Model!$M$15+0.000000001),Model!$M$12,(Model!$AJ$13*U17+Model!$AJ$14*W17+Model!$AJ$15*V16+Model!$AJ$16*V18)/Model!$AJ$17))</f>
        <v>0.48646721448349867</v>
      </c>
      <c r="W17" s="12">
        <f ca="1">IF(Model!$M$18=0,0,IF(AND(Model!$M$16=1,W$4&gt;=Model!$M$13-0.000000001,W$4&lt;=Model!$M$13+Model!$M$15+0.000000001,$A17&gt;=Model!$M$14-0.000000001,$A17&lt;=Model!$M$14+Model!$M$15+0.000000001),Model!$M$12,(Model!$AJ$13*V17+Model!$AJ$14*X17+Model!$AJ$15*W16+Model!$AJ$16*W18)/Model!$AJ$17))</f>
        <v>0.4534896566901826</v>
      </c>
      <c r="X17" s="12">
        <f ca="1">IF(Model!$M$18=0,0,IF(AND(Model!$M$16=1,X$4&gt;=Model!$M$13-0.000000001,X$4&lt;=Model!$M$13+Model!$M$15+0.000000001,$A17&gt;=Model!$M$14-0.000000001,$A17&lt;=Model!$M$14+Model!$M$15+0.000000001),Model!$M$12,(Model!$AJ$13*W17+Model!$AJ$14*Y17+Model!$AJ$15*X16+Model!$AJ$16*X18)/Model!$AJ$17))</f>
        <v>0.42599517739333492</v>
      </c>
      <c r="Y17" s="12">
        <f ca="1">IF(Model!$M$18=0,0,IF(AND(Model!$M$16=1,Y$4&gt;=Model!$M$13-0.000000001,Y$4&lt;=Model!$M$13+Model!$M$15+0.000000001,$A17&gt;=Model!$M$14-0.000000001,$A17&lt;=Model!$M$14+Model!$M$15+0.000000001),Model!$M$12,(Model!$AJ$13*X17+Model!$AJ$14*Z17+Model!$AJ$15*Y16+Model!$AJ$16*Y18)/Model!$AJ$17))</f>
        <v>0.40307442732058002</v>
      </c>
      <c r="Z17" s="12">
        <f ca="1">IF(Model!$M$18=0,0,IF(AND(Model!$M$16=1,Z$4&gt;=Model!$M$13-0.000000001,Z$4&lt;=Model!$M$13+Model!$M$15+0.000000001,$A17&gt;=Model!$M$14-0.000000001,$A17&lt;=Model!$M$14+Model!$M$15+0.000000001),Model!$M$12,(Model!$AJ$13*Y17+Model!$AJ$14*AA17+Model!$AJ$15*Z16+Model!$AJ$16*Z18)/Model!$AJ$17))</f>
        <v>0.38423320310813541</v>
      </c>
      <c r="AA17" s="12">
        <f ca="1">IF(Model!$M$18=0,0,IF(AND(Model!$M$16=1,AA$4&gt;=Model!$M$13-0.000000001,AA$4&lt;=Model!$M$13+Model!$M$15+0.000000001,$A17&gt;=Model!$M$14-0.000000001,$A17&lt;=Model!$M$14+Model!$M$15+0.000000001),Model!$M$12,(Model!$AJ$13*Z17+Model!$AJ$14*AB17+Model!$AJ$15*AA16+Model!$AJ$16*AA18)/Model!$AJ$17))</f>
        <v>0.36943942032678517</v>
      </c>
      <c r="AB17" s="12">
        <f ca="1">IF(Model!$M$18=0,0,IF(AND(Model!$M$16=1,AB$4&gt;=Model!$M$13-0.000000001,AB$4&lt;=Model!$M$13+Model!$M$15+0.000000001,$A17&gt;=Model!$M$14-0.000000001,$A17&lt;=Model!$M$14+Model!$M$15+0.000000001),Model!$M$12,(Model!$AJ$13*AA17+Model!$AJ$14*AC17+Model!$AJ$15*AB16+Model!$AJ$16*AB18)/Model!$AJ$17))</f>
        <v>0.35910417940767358</v>
      </c>
      <c r="AC17" s="12">
        <f ca="1">IF(Model!$M$18=0,0,IF(AND(Model!$M$16=1,AC$4&gt;=Model!$M$13-0.000000001,AC$4&lt;=Model!$M$13+Model!$M$15+0.000000001,$A17&gt;=Model!$M$14-0.000000001,$A17&lt;=Model!$M$14+Model!$M$15+0.000000001),Model!$M$12,(Model!$AJ$13*AB17+Model!$AJ$14*AD17+Model!$AJ$15*AC16+Model!$AJ$16*AC18)/Model!$AJ$17))</f>
        <v>0.35363544680647951</v>
      </c>
      <c r="AD17" s="12">
        <f ca="1">IF(Model!$M$18=0,0,IF(AND(Model!$M$16=1,AD$4&gt;=Model!$M$13-0.000000001,AD$4&lt;=Model!$M$13+Model!$M$15+0.000000001,$A17&gt;=Model!$M$14-0.000000001,$A17&lt;=Model!$M$14+Model!$M$15+0.000000001),Model!$M$12,(Model!$AJ$13*AC17+Model!$AJ$14*AE17+Model!$AJ$15*AD16+Model!$AJ$16*AD18)/Model!$AJ$17))</f>
        <v>0.35188453922458884</v>
      </c>
      <c r="AE17" s="12">
        <f ca="1">IF(Model!$M$18=0,0,IF(AND(Model!$M$16=1,AE$4&gt;=Model!$M$13-0.000000001,AE$4&lt;=Model!$M$13+Model!$M$15+0.000000001,$A17&gt;=Model!$M$14-0.000000001,$A17&lt;=Model!$M$14+Model!$M$15+0.000000001),Model!$M$12,(Model!$AJ$13*AD17+Model!$AJ$14*AF17+Model!$AJ$15*AE16+Model!$AJ$16*AE18)/Model!$AJ$17))</f>
        <v>0.35250960735120784</v>
      </c>
      <c r="AF17" s="12">
        <f ca="1">IF(Model!$M$18=0,0,IF(AND(Model!$M$16=1,AF$4&gt;=Model!$M$13-0.000000001,AF$4&lt;=Model!$M$13+Model!$M$15+0.000000001,$A17&gt;=Model!$M$14-0.000000001,$A17&lt;=Model!$M$14+Model!$M$15+0.000000001),Model!$M$12,(Model!$AJ$13*AE17+Model!$AJ$14*AG17+Model!$AJ$15*AF16+Model!$AJ$16*AF18)/Model!$AJ$17))</f>
        <v>0.35450533190816846</v>
      </c>
      <c r="AG17" s="12">
        <f ca="1">IF(Model!$M$18=0,0,IF(AND(Model!$M$16=1,AG$4&gt;=Model!$M$13-0.000000001,AG$4&lt;=Model!$M$13+Model!$M$15+0.000000001,$A17&gt;=Model!$M$14-0.000000001,$A17&lt;=Model!$M$14+Model!$M$15+0.000000001),Model!$M$12,(Model!$AJ$13*AF17+Model!$AJ$14*AH17+Model!$AJ$15*AG16+Model!$AJ$16*AG18)/Model!$AJ$17))</f>
        <v>0.35723280917770966</v>
      </c>
      <c r="AH17" s="12">
        <f ca="1">IF(Model!$M$18=0,0,IF(AND(Model!$M$16=1,AH$4&gt;=Model!$M$13-0.000000001,AH$4&lt;=Model!$M$13+Model!$M$15+0.000000001,$A17&gt;=Model!$M$14-0.000000001,$A17&lt;=Model!$M$14+Model!$M$15+0.000000001),Model!$M$12,(Model!$AJ$13*AG17+Model!$AJ$14*AI17+Model!$AJ$15*AH16+Model!$AJ$16*AH18)/Model!$AJ$17))</f>
        <v>0.36031693494451877</v>
      </c>
      <c r="AI17" s="12">
        <f ca="1">IF(Model!$M$18=0,0,IF(AND(Model!$M$16=1,AI$4&gt;=Model!$M$13-0.000000001,AI$4&lt;=Model!$M$13+Model!$M$15+0.000000001,$A17&gt;=Model!$M$14-0.000000001,$A17&lt;=Model!$M$14+Model!$M$15+0.000000001),Model!$M$12,(Model!$AJ$13*AH17+Model!$AJ$14*AJ17+Model!$AJ$15*AI16+Model!$AJ$16*AI18)/Model!$AJ$17))</f>
        <v>0.36354680416494328</v>
      </c>
      <c r="AJ17" s="12">
        <f ca="1">IF(Model!$M$18=0,0,IF(AND(Model!$M$16=1,AJ$4&gt;=Model!$M$13-0.000000001,AJ$4&lt;=Model!$M$13+Model!$M$15+0.000000001,$A17&gt;=Model!$M$14-0.000000001,$A17&lt;=Model!$M$14+Model!$M$15+0.000000001),Model!$M$12,(Model!$AJ$13*AI17+Model!$AJ$14*AK17+Model!$AJ$15*AJ16+Model!$AJ$16*AJ18)/Model!$AJ$17))</f>
        <v>0.36680702965093182</v>
      </c>
      <c r="AK17" s="12">
        <f ca="1">IF(Model!$M$18=0,0,IF(AND(Model!$M$16=1,AK$4&gt;=Model!$M$13-0.000000001,AK$4&lt;=Model!$M$13+Model!$M$15+0.000000001,$A17&gt;=Model!$M$14-0.000000001,$A17&lt;=Model!$M$14+Model!$M$15+0.000000001),Model!$M$12,(Model!$AJ$13*AJ17+Model!$AJ$14*AL17+Model!$AJ$15*AK16+Model!$AJ$16*AK18)/Model!$AJ$17))</f>
        <v>0.3700358668118906</v>
      </c>
      <c r="AL17" s="12">
        <f ca="1">IF(Model!$M$18=0,0,IF(AND(Model!$M$16=1,AL$4&gt;=Model!$M$13-0.000000001,AL$4&lt;=Model!$M$13+Model!$M$15+0.000000001,$A17&gt;=Model!$M$14-0.000000001,$A17&lt;=Model!$M$14+Model!$M$15+0.000000001),Model!$M$12,(Model!$AJ$13*AK17+Model!$AJ$14*AM17+Model!$AJ$15*AL16+Model!$AJ$16*AL18)/Model!$AJ$17))</f>
        <v>0.37320108116258099</v>
      </c>
      <c r="AM17" s="12">
        <f ca="1">IF(Model!$M$18=0,0,IF(AND(Model!$M$16=1,AM$4&gt;=Model!$M$13-0.000000001,AM$4&lt;=Model!$M$13+Model!$M$15+0.000000001,$A17&gt;=Model!$M$14-0.000000001,$A17&lt;=Model!$M$14+Model!$M$15+0.000000001),Model!$M$12,(Model!$AJ$13*AL17+Model!$AJ$14*AN17+Model!$AJ$15*AM16+Model!$AJ$16*AM18)/Model!$AJ$17))</f>
        <v>0.37628642936623813</v>
      </c>
      <c r="AN17" s="12">
        <f ca="1">IF(Model!$M$18=0,0,IF(AND(Model!$M$16=1,AN$4&gt;=Model!$M$13-0.000000001,AN$4&lt;=Model!$M$13+Model!$M$15+0.000000001,$A17&gt;=Model!$M$14-0.000000001,$A17&lt;=Model!$M$14+Model!$M$15+0.000000001),Model!$M$12,(Model!$AJ$13*AM17+Model!$AJ$14*AO17+Model!$AJ$15*AN16+Model!$AJ$16*AN18)/Model!$AJ$17))</f>
        <v>0.37928420691110687</v>
      </c>
      <c r="AO17" s="12">
        <f ca="1">IF(Model!$M$18=0,0,IF(AND(Model!$M$16=1,AO$4&gt;=Model!$M$13-0.000000001,AO$4&lt;=Model!$M$13+Model!$M$15+0.000000001,$A17&gt;=Model!$M$14-0.000000001,$A17&lt;=Model!$M$14+Model!$M$15+0.000000001),Model!$M$12,(Model!$AJ$13*AN17+Model!$AJ$14*AP17+Model!$AJ$15*AO16+Model!$AJ$16*AO18)/Model!$AJ$17))</f>
        <v>0.38219118968657739</v>
      </c>
      <c r="AP17" s="12">
        <f ca="1">IF(Model!$M$18=0,0,IF(AND(Model!$M$16=1,AP$4&gt;=Model!$M$13-0.000000001,AP$4&lt;=Model!$M$13+Model!$M$15+0.000000001,$A17&gt;=Model!$M$14-0.000000001,$A17&lt;=Model!$M$14+Model!$M$15+0.000000001),Model!$M$12,(Model!$AJ$13*AO17+Model!$AJ$14*AQ17+Model!$AJ$15*AP16+Model!$AJ$16*AP18)/Model!$AJ$17))</f>
        <v>0.38500645313887077</v>
      </c>
      <c r="AQ17" s="12">
        <f ca="1">IF(Model!$M$18=0,0,IF(AND(Model!$M$16=1,AQ$4&gt;=Model!$M$13-0.000000001,AQ$4&lt;=Model!$M$13+Model!$M$15+0.000000001,$A17&gt;=Model!$M$14-0.000000001,$A17&lt;=Model!$M$14+Model!$M$15+0.000000001),Model!$M$12,(Model!$AJ$13*AP17+Model!$AJ$14*AR17+Model!$AJ$15*AQ16+Model!$AJ$16*AQ18)/Model!$AJ$17))</f>
        <v>0.38773022131718377</v>
      </c>
      <c r="AR17" s="12">
        <f ca="1">IF(Model!$M$18=0,0,IF(AND(Model!$M$16=1,AR$4&gt;=Model!$M$13-0.000000001,AR$4&lt;=Model!$M$13+Model!$M$15+0.000000001,$A17&gt;=Model!$M$14-0.000000001,$A17&lt;=Model!$M$14+Model!$M$15+0.000000001),Model!$M$12,(Model!$AJ$13*AQ17+Model!$AJ$14*AS17+Model!$AJ$15*AR16+Model!$AJ$16*AR18)/Model!$AJ$17))</f>
        <v>0.39036327430032652</v>
      </c>
      <c r="AS17" s="12">
        <f ca="1">IF(Model!$M$18=0,0,IF(AND(Model!$M$16=1,AS$4&gt;=Model!$M$13-0.000000001,AS$4&lt;=Model!$M$13+Model!$M$15+0.000000001,$A17&gt;=Model!$M$14-0.000000001,$A17&lt;=Model!$M$14+Model!$M$15+0.000000001),Model!$M$12,(Model!$AJ$13*AR17+Model!$AJ$14*AT17+Model!$AJ$15*AS16+Model!$AJ$16*AS18)/Model!$AJ$17))</f>
        <v>0.39290665195234431</v>
      </c>
      <c r="AT17" s="12">
        <f ca="1">IF(Model!$M$18=0,0,IF(AND(Model!$M$16=1,AT$4&gt;=Model!$M$13-0.000000001,AT$4&lt;=Model!$M$13+Model!$M$15+0.000000001,$A17&gt;=Model!$M$14-0.000000001,$A17&lt;=Model!$M$14+Model!$M$15+0.000000001),Model!$M$12,(Model!$AJ$13*AS17+Model!$AJ$14*AU17+Model!$AJ$15*AT16+Model!$AJ$16*AT18)/Model!$AJ$17))</f>
        <v>0.39536150809833731</v>
      </c>
      <c r="AU17" s="12">
        <f ca="1">IF(Model!$M$18=0,0,IF(AND(Model!$M$16=1,AU$4&gt;=Model!$M$13-0.000000001,AU$4&lt;=Model!$M$13+Model!$M$15+0.000000001,$A17&gt;=Model!$M$14-0.000000001,$A17&lt;=Model!$M$14+Model!$M$15+0.000000001),Model!$M$12,(Model!$AJ$13*AT17+Model!$AJ$14*AV17+Model!$AJ$15*AU16+Model!$AJ$16*AU18)/Model!$AJ$17))</f>
        <v>0.39772903317632652</v>
      </c>
      <c r="AV17" s="12">
        <f ca="1">IF(Model!$M$18=0,0,IF(AND(Model!$M$16=1,AV$4&gt;=Model!$M$13-0.000000001,AV$4&lt;=Model!$M$13+Model!$M$15+0.000000001,$A17&gt;=Model!$M$14-0.000000001,$A17&lt;=Model!$M$14+Model!$M$15+0.000000001),Model!$M$12,(Model!$AJ$13*AU17+Model!$AJ$14*AW17+Model!$AJ$15*AV16+Model!$AJ$16*AV18)/Model!$AJ$17))</f>
        <v>0.40001039784605463</v>
      </c>
      <c r="AW17" s="12">
        <f ca="1">IF(Model!$M$18=0,0,IF(AND(Model!$M$16=1,AW$4&gt;=Model!$M$13-0.000000001,AW$4&lt;=Model!$M$13+Model!$M$15+0.000000001,$A17&gt;=Model!$M$14-0.000000001,$A17&lt;=Model!$M$14+Model!$M$15+0.000000001),Model!$M$12,(Model!$AJ$13*AV17+Model!$AJ$14*AX17+Model!$AJ$15*AW16+Model!$AJ$16*AW18)/Model!$AJ$17))</f>
        <v>0.4022066872034869</v>
      </c>
      <c r="AX17" s="12">
        <f ca="1">IF(Model!$M$18=0,0,IF(AND(Model!$M$16=1,AX$4&gt;=Model!$M$13-0.000000001,AX$4&lt;=Model!$M$13+Model!$M$15+0.000000001,$A17&gt;=Model!$M$14-0.000000001,$A17&lt;=Model!$M$14+Model!$M$15+0.000000001),Model!$M$12,(Model!$AJ$13*AW17+Model!$AJ$14*AY17+Model!$AJ$15*AX16+Model!$AJ$16*AX18)/Model!$AJ$17))</f>
        <v>0.40431880159816924</v>
      </c>
      <c r="AY17" s="12">
        <f ca="1">IF(Model!$M$18=0,0,IF(AND(Model!$M$16=1,AY$4&gt;=Model!$M$13-0.000000001,AY$4&lt;=Model!$M$13+Model!$M$15+0.000000001,$A17&gt;=Model!$M$14-0.000000001,$A17&lt;=Model!$M$14+Model!$M$15+0.000000001),Model!$M$12,(Model!$AJ$13*AX17+Model!$AJ$14*AZ17+Model!$AJ$15*AY16+Model!$AJ$16*AY18)/Model!$AJ$17))</f>
        <v>0.40634729856301421</v>
      </c>
      <c r="AZ17" s="12">
        <f ca="1">IF(Model!$M$18=0,0,IF(AND(Model!$M$16=1,AZ$4&gt;=Model!$M$13-0.000000001,AZ$4&lt;=Model!$M$13+Model!$M$15+0.000000001,$A17&gt;=Model!$M$14-0.000000001,$A17&lt;=Model!$M$14+Model!$M$15+0.000000001),Model!$M$12,(Model!$AJ$13*AY17+Model!$AJ$14*BA17+Model!$AJ$15*AZ16+Model!$AJ$16*AZ18)/Model!$AJ$17))</f>
        <v>0.40829214174696071</v>
      </c>
      <c r="BA17" s="12">
        <f ca="1">IF(Model!$M$18=0,0,IF(AND(Model!$M$16=1,BA$4&gt;=Model!$M$13-0.000000001,BA$4&lt;=Model!$M$13+Model!$M$15+0.000000001,$A17&gt;=Model!$M$14-0.000000001,$A17&lt;=Model!$M$14+Model!$M$15+0.000000001),Model!$M$12,(Model!$AJ$13*AZ17+Model!$AJ$14*BB17+Model!$AJ$15*BA16+Model!$AJ$16*BA18)/Model!$AJ$17))</f>
        <v>0.41015230585784329</v>
      </c>
      <c r="BB17" s="12">
        <f ca="1">IF(Model!$M$18=0,0,IF(AND(Model!$M$16=1,BB$4&gt;=Model!$M$13-0.000000001,BB$4&lt;=Model!$M$13+Model!$M$15+0.000000001,$A17&gt;=Model!$M$14-0.000000001,$A17&lt;=Model!$M$14+Model!$M$15+0.000000001),Model!$M$12,(Model!$AJ$13*BA17+Model!$AJ$14*BC17+Model!$AJ$15*BB16+Model!$AJ$16*BB18)/Model!$AJ$17))</f>
        <v>0.41192515843642813</v>
      </c>
      <c r="BC17" s="12">
        <f ca="1">IF(Model!$M$18=0,0,IF(AND(Model!$M$16=1,BC$4&gt;=Model!$M$13-0.000000001,BC$4&lt;=Model!$M$13+Model!$M$15+0.000000001,$A17&gt;=Model!$M$14-0.000000001,$A17&lt;=Model!$M$14+Model!$M$15+0.000000001),Model!$M$12,(Model!$AJ$13*BB17+Model!$AJ$14*BD17+Model!$AJ$15*BC16+Model!$AJ$16*BC18)/Model!$AJ$17))</f>
        <v>0.41360549431907023</v>
      </c>
      <c r="BD17" s="12">
        <f ca="1">IF(Model!$M$18=0,0,IF(AND(Model!$M$16=1,BD$4&gt;=Model!$M$13-0.000000001,BD$4&lt;=Model!$M$13+Model!$M$15+0.000000001,$A17&gt;=Model!$M$14-0.000000001,$A17&lt;=Model!$M$14+Model!$M$15+0.000000001),Model!$M$12,(Model!$AJ$13*BC17+Model!$AJ$14*BE17+Model!$AJ$15*BD16+Model!$AJ$16*BD18)/Model!$AJ$17))</f>
        <v>0.41518402794144227</v>
      </c>
      <c r="BE17" s="12">
        <f ca="1">IF(Model!$M$18=0,0,IF(AND(Model!$M$16=1,BE$4&gt;=Model!$M$13-0.000000001,BE$4&lt;=Model!$M$13+Model!$M$15+0.000000001,$A17&gt;=Model!$M$14-0.000000001,$A17&lt;=Model!$M$14+Model!$M$15+0.000000001),Model!$M$12,(Model!$AJ$13*BD17+Model!$AJ$14*BF17+Model!$AJ$15*BE16+Model!$AJ$16*BE18)/Model!$AJ$17))</f>
        <v>0.41664503795757651</v>
      </c>
      <c r="BF17" s="12">
        <f ca="1">IF(Model!$M$18=0,0,IF(AND(Model!$M$16=1,BF$4&gt;=Model!$M$13-0.000000001,BF$4&lt;=Model!$M$13+Model!$M$15+0.000000001,$A17&gt;=Model!$M$14-0.000000001,$A17&lt;=Model!$M$14+Model!$M$15+0.000000001),Model!$M$12,(Model!$AJ$13*BE17+Model!$AJ$14*BG17+Model!$AJ$15*BF16+Model!$AJ$16*BF18)/Model!$AJ$17))</f>
        <v>0.41796268565698852</v>
      </c>
      <c r="BG17" s="12">
        <f ca="1">IF(Model!$M$18=0,0,IF(AND(Model!$M$16=1,BG$4&gt;=Model!$M$13-0.000000001,BG$4&lt;=Model!$M$13+Model!$M$15+0.000000001,$A17&gt;=Model!$M$14-0.000000001,$A17&lt;=Model!$M$14+Model!$M$15+0.000000001),Model!$M$12,(Model!$AJ$13*BF17+Model!$AJ$14*BH17+Model!$AJ$15*BG16+Model!$AJ$16*BG18)/Model!$AJ$17))</f>
        <v>0.4190952584470492</v>
      </c>
      <c r="BH17" s="12">
        <f ca="1">IF(Model!$M$18=0,0,IF(AND(Model!$M$16=1,BH$4&gt;=Model!$M$13-0.000000001,BH$4&lt;=Model!$M$13+Model!$M$15+0.000000001,$A17&gt;=Model!$M$14-0.000000001,$A17&lt;=Model!$M$14+Model!$M$15+0.000000001),Model!$M$12,(Model!$AJ$13*BG17+Model!$AJ$14*BI17+Model!$AJ$15*BH16+Model!$AJ$16*BH18)/Model!$AJ$17))</f>
        <v>0.41997616778663183</v>
      </c>
      <c r="BI17" s="12">
        <f ca="1">IF(Model!$M$18=0,0,IF(AND(Model!$M$16=1,BI$4&gt;=Model!$M$13-0.000000001,BI$4&lt;=Model!$M$13+Model!$M$15+0.000000001,$A17&gt;=Model!$M$14-0.000000001,$A17&lt;=Model!$M$14+Model!$M$15+0.000000001),Model!$M$12,(Model!$AJ$13*BH17+Model!$AJ$14*BJ17+Model!$AJ$15*BI16+Model!$AJ$16*BI18)/Model!$AJ$17))</f>
        <v>0.42049987261839938</v>
      </c>
      <c r="BJ17" s="12">
        <f ca="1">IF(Model!$M$18=0,0,IF(AND(Model!$M$16=1,BJ$4&gt;=Model!$M$13-0.000000001,BJ$4&lt;=Model!$M$13+Model!$M$15+0.000000001,$A17&gt;=Model!$M$14-0.000000001,$A17&lt;=Model!$M$14+Model!$M$15+0.000000001),Model!$M$12,BI17))</f>
        <v>0.42049987261839938</v>
      </c>
      <c r="BK17" s="1"/>
    </row>
    <row r="18" spans="1:63" ht="13.5" customHeight="1">
      <c r="A18" s="14">
        <f>Model!$M$7-13*Model!$AJ$9</f>
        <v>1.35</v>
      </c>
      <c r="B18" s="12">
        <f>IF(Model!$M$18=0,0,IF(AND(Model!$M$16=1,B$4&gt;=Model!$M$13-0.000000001,B$4&lt;=Model!$M$13+Model!$M$15+0.000000001,$A18&gt;=Model!$M$14-0.000000001,$A18&lt;=Model!$M$14+Model!$M$15+0.000000001),Model!$M$12,Model!$M$11))</f>
        <v>1</v>
      </c>
      <c r="C18" s="12">
        <f ca="1">IF(Model!$M$18=0,0,IF(AND(Model!$M$16=1,C$4&gt;=Model!$M$13-0.000000001,C$4&lt;=Model!$M$13+Model!$M$15+0.000000001,$A18&gt;=Model!$M$14-0.000000001,$A18&lt;=Model!$M$14+Model!$M$15+0.000000001),Model!$M$12,(Model!$AJ$13*B18+Model!$AJ$14*D18+Model!$AJ$15*C17+Model!$AJ$16*C19)/Model!$AJ$17))</f>
        <v>0.99960948528961202</v>
      </c>
      <c r="D18" s="12">
        <f ca="1">IF(Model!$M$18=0,0,IF(AND(Model!$M$16=1,D$4&gt;=Model!$M$13-0.000000001,D$4&lt;=Model!$M$13+Model!$M$15+0.000000001,$A18&gt;=Model!$M$14-0.000000001,$A18&lt;=Model!$M$14+Model!$M$15+0.000000001),Model!$M$12,(Model!$AJ$13*C18+Model!$AJ$14*E18+Model!$AJ$15*D17+Model!$AJ$16*D19)/Model!$AJ$17))</f>
        <v>0.999022514372637</v>
      </c>
      <c r="E18" s="12">
        <f ca="1">IF(Model!$M$18=0,0,IF(AND(Model!$M$16=1,E$4&gt;=Model!$M$13-0.000000001,E$4&lt;=Model!$M$13+Model!$M$15+0.000000001,$A18&gt;=Model!$M$14-0.000000001,$A18&lt;=Model!$M$14+Model!$M$15+0.000000001),Model!$M$12,(Model!$AJ$13*D18+Model!$AJ$14*F18+Model!$AJ$15*E17+Model!$AJ$16*E19)/Model!$AJ$17))</f>
        <v>0.99813914105432566</v>
      </c>
      <c r="F18" s="12">
        <f ca="1">IF(Model!$M$18=0,0,IF(AND(Model!$M$16=1,F$4&gt;=Model!$M$13-0.000000001,F$4&lt;=Model!$M$13+Model!$M$15+0.000000001,$A18&gt;=Model!$M$14-0.000000001,$A18&lt;=Model!$M$14+Model!$M$15+0.000000001),Model!$M$12,(Model!$AJ$13*E18+Model!$AJ$14*G18+Model!$AJ$15*F17+Model!$AJ$16*F19)/Model!$AJ$17))</f>
        <v>0.99680880568791408</v>
      </c>
      <c r="G18" s="12">
        <f ca="1">IF(Model!$M$18=0,0,IF(AND(Model!$M$16=1,G$4&gt;=Model!$M$13-0.000000001,G$4&lt;=Model!$M$13+Model!$M$15+0.000000001,$A18&gt;=Model!$M$14-0.000000001,$A18&lt;=Model!$M$14+Model!$M$15+0.000000001),Model!$M$12,(Model!$AJ$13*F18+Model!$AJ$14*H18+Model!$AJ$15*G17+Model!$AJ$16*G19)/Model!$AJ$17))</f>
        <v>0.99480496842591026</v>
      </c>
      <c r="H18" s="12">
        <f ca="1">IF(Model!$M$18=0,0,IF(AND(Model!$M$16=1,H$4&gt;=Model!$M$13-0.000000001,H$4&lt;=Model!$M$13+Model!$M$15+0.000000001,$A18&gt;=Model!$M$14-0.000000001,$A18&lt;=Model!$M$14+Model!$M$15+0.000000001),Model!$M$12,(Model!$AJ$13*G18+Model!$AJ$14*I18+Model!$AJ$15*H17+Model!$AJ$16*H19)/Model!$AJ$17))</f>
        <v>0.9917872850454208</v>
      </c>
      <c r="I18" s="12">
        <f ca="1">IF(Model!$M$18=0,0,IF(AND(Model!$M$16=1,I$4&gt;=Model!$M$13-0.000000001,I$4&lt;=Model!$M$13+Model!$M$15+0.000000001,$A18&gt;=Model!$M$14-0.000000001,$A18&lt;=Model!$M$14+Model!$M$15+0.000000001),Model!$M$12,(Model!$AJ$13*H18+Model!$AJ$14*J18+Model!$AJ$15*I17+Model!$AJ$16*I19)/Model!$AJ$17))</f>
        <v>0.98724551107221337</v>
      </c>
      <c r="J18" s="12">
        <f ca="1">IF(Model!$M$18=0,0,IF(AND(Model!$M$16=1,J$4&gt;=Model!$M$13-0.000000001,J$4&lt;=Model!$M$13+Model!$M$15+0.000000001,$A18&gt;=Model!$M$14-0.000000001,$A18&lt;=Model!$M$14+Model!$M$15+0.000000001),Model!$M$12,(Model!$AJ$13*I18+Model!$AJ$14*K18+Model!$AJ$15*J17+Model!$AJ$16*J19)/Model!$AJ$17))</f>
        <v>0.98041703761611521</v>
      </c>
      <c r="K18" s="12">
        <f ca="1">IF(Model!$M$18=0,0,IF(AND(Model!$M$16=1,K$4&gt;=Model!$M$13-0.000000001,K$4&lt;=Model!$M$13+Model!$M$15+0.000000001,$A18&gt;=Model!$M$14-0.000000001,$A18&lt;=Model!$M$14+Model!$M$15+0.000000001),Model!$M$12,(Model!$AJ$13*J18+Model!$AJ$14*L18+Model!$AJ$15*K17+Model!$AJ$16*K19)/Model!$AJ$17))</f>
        <v>0.97016754015287476</v>
      </c>
      <c r="L18" s="12">
        <f ca="1">IF(Model!$M$18=0,0,IF(AND(Model!$M$16=1,L$4&gt;=Model!$M$13-0.000000001,L$4&lt;=Model!$M$13+Model!$M$15+0.000000001,$A18&gt;=Model!$M$14-0.000000001,$A18&lt;=Model!$M$14+Model!$M$15+0.000000001),Model!$M$12,(Model!$AJ$13*K18+Model!$AJ$14*M18+Model!$AJ$15*L17+Model!$AJ$16*L19)/Model!$AJ$17))</f>
        <v>0.9548233878782576</v>
      </c>
      <c r="M18" s="12">
        <f ca="1">IF(Model!$M$18=0,0,IF(AND(Model!$M$16=1,M$4&gt;=Model!$M$13-0.000000001,M$4&lt;=Model!$M$13+Model!$M$15+0.000000001,$A18&gt;=Model!$M$14-0.000000001,$A18&lt;=Model!$M$14+Model!$M$15+0.000000001),Model!$M$12,(Model!$AJ$13*L18+Model!$AJ$14*N18+Model!$AJ$15*M17+Model!$AJ$16*M19)/Model!$AJ$17))</f>
        <v>0.93195137063166367</v>
      </c>
      <c r="N18" s="12">
        <f ca="1">IF(Model!$M$18=0,0,IF(AND(Model!$M$16=1,N$4&gt;=Model!$M$13-0.000000001,N$4&lt;=Model!$M$13+Model!$M$15+0.000000001,$A18&gt;=Model!$M$14-0.000000001,$A18&lt;=Model!$M$14+Model!$M$15+0.000000001),Model!$M$12,(Model!$AJ$13*M18+Model!$AJ$14*O18+Model!$AJ$15*N17+Model!$AJ$16*N19)/Model!$AJ$17))</f>
        <v>0.89811615391297694</v>
      </c>
      <c r="O18" s="12">
        <f ca="1">IF(Model!$M$18=0,0,IF(AND(Model!$M$16=1,O$4&gt;=Model!$M$13-0.000000001,O$4&lt;=Model!$M$13+Model!$M$15+0.000000001,$A18&gt;=Model!$M$14-0.000000001,$A18&lt;=Model!$M$14+Model!$M$15+0.000000001),Model!$M$12,(Model!$AJ$13*N18+Model!$AJ$14*P18+Model!$AJ$15*O17+Model!$AJ$16*O19)/Model!$AJ$17))</f>
        <v>0.84877208274565685</v>
      </c>
      <c r="P18" s="12">
        <f ca="1">IF(Model!$M$18=0,0,IF(AND(Model!$M$16=1,P$4&gt;=Model!$M$13-0.000000001,P$4&lt;=Model!$M$13+Model!$M$15+0.000000001,$A18&gt;=Model!$M$14-0.000000001,$A18&lt;=Model!$M$14+Model!$M$15+0.000000001),Model!$M$12,(Model!$AJ$13*O18+Model!$AJ$14*Q18+Model!$AJ$15*P17+Model!$AJ$16*P19)/Model!$AJ$17))</f>
        <v>0.77884927399904047</v>
      </c>
      <c r="Q18" s="12">
        <f ca="1">IF(Model!$M$18=0,0,IF(AND(Model!$M$16=1,Q$4&gt;=Model!$M$13-0.000000001,Q$4&lt;=Model!$M$13+Model!$M$15+0.000000001,$A18&gt;=Model!$M$14-0.000000001,$A18&lt;=Model!$M$14+Model!$M$15+0.000000001),Model!$M$12,(Model!$AJ$13*P18+Model!$AJ$14*R18+Model!$AJ$15*Q17+Model!$AJ$16*Q19)/Model!$AJ$17))</f>
        <v>0.6857217322839998</v>
      </c>
      <c r="R18" s="12">
        <f ca="1">IF(Model!$M$18=0,0,IF(AND(Model!$M$16=1,R$4&gt;=Model!$M$13-0.000000001,R$4&lt;=Model!$M$13+Model!$M$15+0.000000001,$A18&gt;=Model!$M$14-0.000000001,$A18&lt;=Model!$M$14+Model!$M$15+0.000000001),Model!$M$12,(Model!$AJ$13*Q18+Model!$AJ$14*S18+Model!$AJ$15*R17+Model!$AJ$16*R19)/Model!$AJ$17))</f>
        <v>0.57841180044988183</v>
      </c>
      <c r="S18" s="12">
        <f ca="1">IF(Model!$M$18=0,0,IF(AND(Model!$M$16=1,S$4&gt;=Model!$M$13-0.000000001,S$4&lt;=Model!$M$13+Model!$M$15+0.000000001,$A18&gt;=Model!$M$14-0.000000001,$A18&lt;=Model!$M$14+Model!$M$15+0.000000001),Model!$M$12,(Model!$AJ$13*R18+Model!$AJ$14*T18+Model!$AJ$15*S17+Model!$AJ$16*S19)/Model!$AJ$17))</f>
        <v>0.4931646836630898</v>
      </c>
      <c r="T18" s="12">
        <f ca="1">IF(Model!$M$18=0,0,IF(AND(Model!$M$16=1,T$4&gt;=Model!$M$13-0.000000001,T$4&lt;=Model!$M$13+Model!$M$15+0.000000001,$A18&gt;=Model!$M$14-0.000000001,$A18&lt;=Model!$M$14+Model!$M$15+0.000000001),Model!$M$12,(Model!$AJ$13*S18+Model!$AJ$14*U18+Model!$AJ$15*T17+Model!$AJ$16*T19)/Model!$AJ$17))</f>
        <v>0.42991748017341003</v>
      </c>
      <c r="U18" s="12">
        <f ca="1">IF(Model!$M$18=0,0,IF(AND(Model!$M$16=1,U$4&gt;=Model!$M$13-0.000000001,U$4&lt;=Model!$M$13+Model!$M$15+0.000000001,$A18&gt;=Model!$M$14-0.000000001,$A18&lt;=Model!$M$14+Model!$M$15+0.000000001),Model!$M$12,(Model!$AJ$13*T18+Model!$AJ$14*V18+Model!$AJ$15*U17+Model!$AJ$16*U19)/Model!$AJ$17))</f>
        <v>0.38293248413334852</v>
      </c>
      <c r="V18" s="12">
        <f ca="1">IF(Model!$M$18=0,0,IF(AND(Model!$M$16=1,V$4&gt;=Model!$M$13-0.000000001,V$4&lt;=Model!$M$13+Model!$M$15+0.000000001,$A18&gt;=Model!$M$14-0.000000001,$A18&lt;=Model!$M$14+Model!$M$15+0.000000001),Model!$M$12,(Model!$AJ$13*U18+Model!$AJ$14*W18+Model!$AJ$15*V17+Model!$AJ$16*V19)/Model!$AJ$17))</f>
        <v>0.34724844626963597</v>
      </c>
      <c r="W18" s="12">
        <f ca="1">IF(Model!$M$18=0,0,IF(AND(Model!$M$16=1,W$4&gt;=Model!$M$13-0.000000001,W$4&lt;=Model!$M$13+Model!$M$15+0.000000001,$A18&gt;=Model!$M$14-0.000000001,$A18&lt;=Model!$M$14+Model!$M$15+0.000000001),Model!$M$12,(Model!$AJ$13*V18+Model!$AJ$14*X18+Model!$AJ$15*W17+Model!$AJ$16*W19)/Model!$AJ$17))</f>
        <v>0.31944749063643707</v>
      </c>
      <c r="X18" s="12">
        <f ca="1">IF(Model!$M$18=0,0,IF(AND(Model!$M$16=1,X$4&gt;=Model!$M$13-0.000000001,X$4&lt;=Model!$M$13+Model!$M$15+0.000000001,$A18&gt;=Model!$M$14-0.000000001,$A18&lt;=Model!$M$14+Model!$M$15+0.000000001),Model!$M$12,(Model!$AJ$13*W18+Model!$AJ$14*Y18+Model!$AJ$15*X17+Model!$AJ$16*X19)/Model!$AJ$17))</f>
        <v>0.29734244758088357</v>
      </c>
      <c r="Y18" s="12">
        <f ca="1">IF(Model!$M$18=0,0,IF(AND(Model!$M$16=1,Y$4&gt;=Model!$M$13-0.000000001,Y$4&lt;=Model!$M$13+Model!$M$15+0.000000001,$A18&gt;=Model!$M$14-0.000000001,$A18&lt;=Model!$M$14+Model!$M$15+0.000000001),Model!$M$12,(Model!$AJ$13*X18+Model!$AJ$14*Z18+Model!$AJ$15*Y17+Model!$AJ$16*Y19)/Model!$AJ$17))</f>
        <v>0.2796387528945195</v>
      </c>
      <c r="Z18" s="12">
        <f ca="1">IF(Model!$M$18=0,0,IF(AND(Model!$M$16=1,Z$4&gt;=Model!$M$13-0.000000001,Z$4&lt;=Model!$M$13+Model!$M$15+0.000000001,$A18&gt;=Model!$M$14-0.000000001,$A18&lt;=Model!$M$14+Model!$M$15+0.000000001),Model!$M$12,(Model!$AJ$13*Y18+Model!$AJ$14*AA18+Model!$AJ$15*Z17+Model!$AJ$16*Z19)/Model!$AJ$17))</f>
        <v>0.26578082277538884</v>
      </c>
      <c r="AA18" s="12">
        <f ca="1">IF(Model!$M$18=0,0,IF(AND(Model!$M$16=1,AA$4&gt;=Model!$M$13-0.000000001,AA$4&lt;=Model!$M$13+Model!$M$15+0.000000001,$A18&gt;=Model!$M$14-0.000000001,$A18&lt;=Model!$M$14+Model!$M$15+0.000000001),Model!$M$12,(Model!$AJ$13*Z18+Model!$AJ$14*AB18+Model!$AJ$15*AA17+Model!$AJ$16*AA19)/Model!$AJ$17))</f>
        <v>0.25604029522985933</v>
      </c>
      <c r="AB18" s="12">
        <f ca="1">IF(Model!$M$18=0,0,IF(AND(Model!$M$16=1,AB$4&gt;=Model!$M$13-0.000000001,AB$4&lt;=Model!$M$13+Model!$M$15+0.000000001,$A18&gt;=Model!$M$14-0.000000001,$A18&lt;=Model!$M$14+Model!$M$15+0.000000001),Model!$M$12,(Model!$AJ$13*AA18+Model!$AJ$14*AC18+Model!$AJ$15*AB17+Model!$AJ$16*AB19)/Model!$AJ$17))</f>
        <v>0.25184036001431287</v>
      </c>
      <c r="AC18" s="12">
        <f ca="1">IF(Model!$M$18=0,0,IF(AND(Model!$M$16=1,AC$4&gt;=Model!$M$13-0.000000001,AC$4&lt;=Model!$M$13+Model!$M$15+0.000000001,$A18&gt;=Model!$M$14-0.000000001,$A18&lt;=Model!$M$14+Model!$M$15+0.000000001),Model!$M$12,(Model!$AJ$13*AB18+Model!$AJ$14*AD18+Model!$AJ$15*AC17+Model!$AJ$16*AC19)/Model!$AJ$17))</f>
        <v>0.25554399212018597</v>
      </c>
      <c r="AD18" s="12">
        <f ca="1">IF(Model!$M$18=0,0,IF(AND(Model!$M$16=1,AD$4&gt;=Model!$M$13-0.000000001,AD$4&lt;=Model!$M$13+Model!$M$15+0.000000001,$A18&gt;=Model!$M$14-0.000000001,$A18&lt;=Model!$M$14+Model!$M$15+0.000000001),Model!$M$12,(Model!$AJ$13*AC18+Model!$AJ$14*AE18+Model!$AJ$15*AD17+Model!$AJ$16*AD19)/Model!$AJ$17))</f>
        <v>0.26315928315956716</v>
      </c>
      <c r="AE18" s="12">
        <f ca="1">IF(Model!$M$18=0,0,IF(AND(Model!$M$16=1,AE$4&gt;=Model!$M$13-0.000000001,AE$4&lt;=Model!$M$13+Model!$M$15+0.000000001,$A18&gt;=Model!$M$14-0.000000001,$A18&lt;=Model!$M$14+Model!$M$15+0.000000001),Model!$M$12,(Model!$AJ$13*AD18+Model!$AJ$14*AF18+Model!$AJ$15*AE17+Model!$AJ$16*AE19)/Model!$AJ$17))</f>
        <v>0.27204248821272753</v>
      </c>
      <c r="AF18" s="12">
        <f ca="1">IF(Model!$M$18=0,0,IF(AND(Model!$M$16=1,AF$4&gt;=Model!$M$13-0.000000001,AF$4&lt;=Model!$M$13+Model!$M$15+0.000000001,$A18&gt;=Model!$M$14-0.000000001,$A18&lt;=Model!$M$14+Model!$M$15+0.000000001),Model!$M$12,(Model!$AJ$13*AE18+Model!$AJ$14*AG18+Model!$AJ$15*AF17+Model!$AJ$16*AF19)/Model!$AJ$17))</f>
        <v>0.28096906114106746</v>
      </c>
      <c r="AG18" s="12">
        <f ca="1">IF(Model!$M$18=0,0,IF(AND(Model!$M$16=1,AG$4&gt;=Model!$M$13-0.000000001,AG$4&lt;=Model!$M$13+Model!$M$15+0.000000001,$A18&gt;=Model!$M$14-0.000000001,$A18&lt;=Model!$M$14+Model!$M$15+0.000000001),Model!$M$12,(Model!$AJ$13*AF18+Model!$AJ$14*AH18+Model!$AJ$15*AG17+Model!$AJ$16*AG19)/Model!$AJ$17))</f>
        <v>0.28947251252229989</v>
      </c>
      <c r="AH18" s="12">
        <f ca="1">IF(Model!$M$18=0,0,IF(AND(Model!$M$16=1,AH$4&gt;=Model!$M$13-0.000000001,AH$4&lt;=Model!$M$13+Model!$M$15+0.000000001,$A18&gt;=Model!$M$14-0.000000001,$A18&lt;=Model!$M$14+Model!$M$15+0.000000001),Model!$M$12,(Model!$AJ$13*AG18+Model!$AJ$14*AI18+Model!$AJ$15*AH17+Model!$AJ$16*AH19)/Model!$AJ$17))</f>
        <v>0.29742330167907732</v>
      </c>
      <c r="AI18" s="12">
        <f ca="1">IF(Model!$M$18=0,0,IF(AND(Model!$M$16=1,AI$4&gt;=Model!$M$13-0.000000001,AI$4&lt;=Model!$M$13+Model!$M$15+0.000000001,$A18&gt;=Model!$M$14-0.000000001,$A18&lt;=Model!$M$14+Model!$M$15+0.000000001),Model!$M$12,(Model!$AJ$13*AH18+Model!$AJ$14*AJ18+Model!$AJ$15*AI17+Model!$AJ$16*AI19)/Model!$AJ$17))</f>
        <v>0.30482540508915301</v>
      </c>
      <c r="AJ18" s="12">
        <f ca="1">IF(Model!$M$18=0,0,IF(AND(Model!$M$16=1,AJ$4&gt;=Model!$M$13-0.000000001,AJ$4&lt;=Model!$M$13+Model!$M$15+0.000000001,$A18&gt;=Model!$M$14-0.000000001,$A18&lt;=Model!$M$14+Model!$M$15+0.000000001),Model!$M$12,(Model!$AJ$13*AI18+Model!$AJ$14*AK18+Model!$AJ$15*AJ17+Model!$AJ$16*AJ19)/Model!$AJ$17))</f>
        <v>0.31172788667696832</v>
      </c>
      <c r="AK18" s="12">
        <f ca="1">IF(Model!$M$18=0,0,IF(AND(Model!$M$16=1,AK$4&gt;=Model!$M$13-0.000000001,AK$4&lt;=Model!$M$13+Model!$M$15+0.000000001,$A18&gt;=Model!$M$14-0.000000001,$A18&lt;=Model!$M$14+Model!$M$15+0.000000001),Model!$M$12,(Model!$AJ$13*AJ18+Model!$AJ$14*AL18+Model!$AJ$15*AK17+Model!$AJ$16*AK19)/Model!$AJ$17))</f>
        <v>0.31818903373481827</v>
      </c>
      <c r="AL18" s="12">
        <f ca="1">IF(Model!$M$18=0,0,IF(AND(Model!$M$16=1,AL$4&gt;=Model!$M$13-0.000000001,AL$4&lt;=Model!$M$13+Model!$M$15+0.000000001,$A18&gt;=Model!$M$14-0.000000001,$A18&lt;=Model!$M$14+Model!$M$15+0.000000001),Model!$M$12,(Model!$AJ$13*AK18+Model!$AJ$14*AM18+Model!$AJ$15*AL17+Model!$AJ$16*AL19)/Model!$AJ$17))</f>
        <v>0.32426307942042243</v>
      </c>
      <c r="AM18" s="12">
        <f ca="1">IF(Model!$M$18=0,0,IF(AND(Model!$M$16=1,AM$4&gt;=Model!$M$13-0.000000001,AM$4&lt;=Model!$M$13+Model!$M$15+0.000000001,$A18&gt;=Model!$M$14-0.000000001,$A18&lt;=Model!$M$14+Model!$M$15+0.000000001),Model!$M$12,(Model!$AJ$13*AL18+Model!$AJ$14*AN18+Model!$AJ$15*AM17+Model!$AJ$16*AM19)/Model!$AJ$17))</f>
        <v>0.32999625242966979</v>
      </c>
      <c r="AN18" s="12">
        <f ca="1">IF(Model!$M$18=0,0,IF(AND(Model!$M$16=1,AN$4&gt;=Model!$M$13-0.000000001,AN$4&lt;=Model!$M$13+Model!$M$15+0.000000001,$A18&gt;=Model!$M$14-0.000000001,$A18&lt;=Model!$M$14+Model!$M$15+0.000000001),Model!$M$12,(Model!$AJ$13*AM18+Model!$AJ$14*AO18+Model!$AJ$15*AN17+Model!$AJ$16*AN19)/Model!$AJ$17))</f>
        <v>0.33542648770132677</v>
      </c>
      <c r="AO18" s="12">
        <f ca="1">IF(Model!$M$18=0,0,IF(AND(Model!$M$16=1,AO$4&gt;=Model!$M$13-0.000000001,AO$4&lt;=Model!$M$13+Model!$M$15+0.000000001,$A18&gt;=Model!$M$14-0.000000001,$A18&lt;=Model!$M$14+Model!$M$15+0.000000001),Model!$M$12,(Model!$AJ$13*AN18+Model!$AJ$14*AP18+Model!$AJ$15*AO17+Model!$AJ$16*AO19)/Model!$AJ$17))</f>
        <v>0.34058442295032459</v>
      </c>
      <c r="AP18" s="12">
        <f ca="1">IF(Model!$M$18=0,0,IF(AND(Model!$M$16=1,AP$4&gt;=Model!$M$13-0.000000001,AP$4&lt;=Model!$M$13+Model!$M$15+0.000000001,$A18&gt;=Model!$M$14-0.000000001,$A18&lt;=Model!$M$14+Model!$M$15+0.000000001),Model!$M$12,(Model!$AJ$13*AO18+Model!$AJ$14*AQ18+Model!$AJ$15*AP17+Model!$AJ$16*AP19)/Model!$AJ$17))</f>
        <v>0.34549470918566544</v>
      </c>
      <c r="AQ18" s="12">
        <f ca="1">IF(Model!$M$18=0,0,IF(AND(Model!$M$16=1,AQ$4&gt;=Model!$M$13-0.000000001,AQ$4&lt;=Model!$M$13+Model!$M$15+0.000000001,$A18&gt;=Model!$M$14-0.000000001,$A18&lt;=Model!$M$14+Model!$M$15+0.000000001),Model!$M$12,(Model!$AJ$13*AP18+Model!$AJ$14*AR18+Model!$AJ$15*AQ17+Model!$AJ$16*AQ19)/Model!$AJ$17))</f>
        <v>0.35017725869020289</v>
      </c>
      <c r="AR18" s="12">
        <f ca="1">IF(Model!$M$18=0,0,IF(AND(Model!$M$16=1,AR$4&gt;=Model!$M$13-0.000000001,AR$4&lt;=Model!$M$13+Model!$M$15+0.000000001,$A18&gt;=Model!$M$14-0.000000001,$A18&lt;=Model!$M$14+Model!$M$15+0.000000001),Model!$M$12,(Model!$AJ$13*AQ18+Model!$AJ$14*AS18+Model!$AJ$15*AR17+Model!$AJ$16*AR19)/Model!$AJ$17))</f>
        <v>0.3546483044461779</v>
      </c>
      <c r="AS18" s="12">
        <f ca="1">IF(Model!$M$18=0,0,IF(AND(Model!$M$16=1,AS$4&gt;=Model!$M$13-0.000000001,AS$4&lt;=Model!$M$13+Model!$M$15+0.000000001,$A18&gt;=Model!$M$14-0.000000001,$A18&lt;=Model!$M$14+Model!$M$15+0.000000001),Model!$M$12,(Model!$AJ$13*AR18+Model!$AJ$14*AT18+Model!$AJ$15*AS17+Model!$AJ$16*AS19)/Model!$AJ$17))</f>
        <v>0.3589212474147504</v>
      </c>
      <c r="AT18" s="12">
        <f ca="1">IF(Model!$M$18=0,0,IF(AND(Model!$M$16=1,AT$4&gt;=Model!$M$13-0.000000001,AT$4&lt;=Model!$M$13+Model!$M$15+0.000000001,$A18&gt;=Model!$M$14-0.000000001,$A18&lt;=Model!$M$14+Model!$M$15+0.000000001),Model!$M$12,(Model!$AJ$13*AS18+Model!$AJ$14*AU18+Model!$AJ$15*AT17+Model!$AJ$16*AT19)/Model!$AJ$17))</f>
        <v>0.36300730635534628</v>
      </c>
      <c r="AU18" s="12">
        <f ca="1">IF(Model!$M$18=0,0,IF(AND(Model!$M$16=1,AU$4&gt;=Model!$M$13-0.000000001,AU$4&lt;=Model!$M$13+Model!$M$15+0.000000001,$A18&gt;=Model!$M$14-0.000000001,$A18&lt;=Model!$M$14+Model!$M$15+0.000000001),Model!$M$12,(Model!$AJ$13*AT18+Model!$AJ$14*AV18+Model!$AJ$15*AU17+Model!$AJ$16*AU19)/Model!$AJ$17))</f>
        <v>0.36691599513886047</v>
      </c>
      <c r="AV18" s="12">
        <f ca="1">IF(Model!$M$18=0,0,IF(AND(Model!$M$16=1,AV$4&gt;=Model!$M$13-0.000000001,AV$4&lt;=Model!$M$13+Model!$M$15+0.000000001,$A18&gt;=Model!$M$14-0.000000001,$A18&lt;=Model!$M$14+Model!$M$15+0.000000001),Model!$M$12,(Model!$AJ$13*AU18+Model!$AJ$14*AW18+Model!$AJ$15*AV17+Model!$AJ$16*AV19)/Model!$AJ$17))</f>
        <v>0.37065545032725483</v>
      </c>
      <c r="AW18" s="12">
        <f ca="1">IF(Model!$M$18=0,0,IF(AND(Model!$M$16=1,AW$4&gt;=Model!$M$13-0.000000001,AW$4&lt;=Model!$M$13+Model!$M$15+0.000000001,$A18&gt;=Model!$M$14-0.000000001,$A18&lt;=Model!$M$14+Model!$M$15+0.000000001),Model!$M$12,(Model!$AJ$13*AV18+Model!$AJ$14*AX18+Model!$AJ$15*AW17+Model!$AJ$16*AW19)/Model!$AJ$17))</f>
        <v>0.37423262358154419</v>
      </c>
      <c r="AX18" s="12">
        <f ca="1">IF(Model!$M$18=0,0,IF(AND(Model!$M$16=1,AX$4&gt;=Model!$M$13-0.000000001,AX$4&lt;=Model!$M$13+Model!$M$15+0.000000001,$A18&gt;=Model!$M$14-0.000000001,$A18&lt;=Model!$M$14+Model!$M$15+0.000000001),Model!$M$12,(Model!$AJ$13*AW18+Model!$AJ$14*AY18+Model!$AJ$15*AX17+Model!$AJ$16*AX19)/Model!$AJ$17))</f>
        <v>0.37765334132245365</v>
      </c>
      <c r="AY18" s="12">
        <f ca="1">IF(Model!$M$18=0,0,IF(AND(Model!$M$16=1,AY$4&gt;=Model!$M$13-0.000000001,AY$4&lt;=Model!$M$13+Model!$M$15+0.000000001,$A18&gt;=Model!$M$14-0.000000001,$A18&lt;=Model!$M$14+Model!$M$15+0.000000001),Model!$M$12,(Model!$AJ$13*AX18+Model!$AJ$14*AZ18+Model!$AJ$15*AY17+Model!$AJ$16*AY19)/Model!$AJ$17))</f>
        <v>0.38092221775715274</v>
      </c>
      <c r="AZ18" s="12">
        <f ca="1">IF(Model!$M$18=0,0,IF(AND(Model!$M$16=1,AZ$4&gt;=Model!$M$13-0.000000001,AZ$4&lt;=Model!$M$13+Model!$M$15+0.000000001,$A18&gt;=Model!$M$14-0.000000001,$A18&lt;=Model!$M$14+Model!$M$15+0.000000001),Model!$M$12,(Model!$AJ$13*AY18+Model!$AJ$14*BA18+Model!$AJ$15*AZ17+Model!$AJ$16*AZ19)/Model!$AJ$17))</f>
        <v>0.38404238496656445</v>
      </c>
      <c r="BA18" s="12">
        <f ca="1">IF(Model!$M$18=0,0,IF(AND(Model!$M$16=1,BA$4&gt;=Model!$M$13-0.000000001,BA$4&lt;=Model!$M$13+Model!$M$15+0.000000001,$A18&gt;=Model!$M$14-0.000000001,$A18&lt;=Model!$M$14+Model!$M$15+0.000000001),Model!$M$12,(Model!$AJ$13*AZ18+Model!$AJ$14*BB18+Model!$AJ$15*BA17+Model!$AJ$16*BA19)/Model!$AJ$17))</f>
        <v>0.3870149715471477</v>
      </c>
      <c r="BB18" s="12">
        <f ca="1">IF(Model!$M$18=0,0,IF(AND(Model!$M$16=1,BB$4&gt;=Model!$M$13-0.000000001,BB$4&lt;=Model!$M$13+Model!$M$15+0.000000001,$A18&gt;=Model!$M$14-0.000000001,$A18&lt;=Model!$M$14+Model!$M$15+0.000000001),Model!$M$12,(Model!$AJ$13*BA18+Model!$AJ$14*BC18+Model!$AJ$15*BB17+Model!$AJ$16*BB19)/Model!$AJ$17))</f>
        <v>0.38983821333397262</v>
      </c>
      <c r="BC18" s="12">
        <f ca="1">IF(Model!$M$18=0,0,IF(AND(Model!$M$16=1,BC$4&gt;=Model!$M$13-0.000000001,BC$4&lt;=Model!$M$13+Model!$M$15+0.000000001,$A18&gt;=Model!$M$14-0.000000001,$A18&lt;=Model!$M$14+Model!$M$15+0.000000001),Model!$M$12,(Model!$AJ$13*BB18+Model!$AJ$14*BD18+Model!$AJ$15*BC17+Model!$AJ$16*BC19)/Model!$AJ$17))</f>
        <v>0.39250600657621065</v>
      </c>
      <c r="BD18" s="12">
        <f ca="1">IF(Model!$M$18=0,0,IF(AND(Model!$M$16=1,BD$4&gt;=Model!$M$13-0.000000001,BD$4&lt;=Model!$M$13+Model!$M$15+0.000000001,$A18&gt;=Model!$M$14-0.000000001,$A18&lt;=Model!$M$14+Model!$M$15+0.000000001),Model!$M$12,(Model!$AJ$13*BC18+Model!$AJ$14*BE18+Model!$AJ$15*BD17+Model!$AJ$16*BD19)/Model!$AJ$17))</f>
        <v>0.3950056008606273</v>
      </c>
      <c r="BE18" s="12">
        <f ca="1">IF(Model!$M$18=0,0,IF(AND(Model!$M$16=1,BE$4&gt;=Model!$M$13-0.000000001,BE$4&lt;=Model!$M$13+Model!$M$15+0.000000001,$A18&gt;=Model!$M$14-0.000000001,$A18&lt;=Model!$M$14+Model!$M$15+0.000000001),Model!$M$12,(Model!$AJ$13*BD18+Model!$AJ$14*BF18+Model!$AJ$15*BE17+Model!$AJ$16*BE19)/Model!$AJ$17))</f>
        <v>0.3973139530616025</v>
      </c>
      <c r="BF18" s="12">
        <f ca="1">IF(Model!$M$18=0,0,IF(AND(Model!$M$16=1,BF$4&gt;=Model!$M$13-0.000000001,BF$4&lt;=Model!$M$13+Model!$M$15+0.000000001,$A18&gt;=Model!$M$14-0.000000001,$A18&lt;=Model!$M$14+Model!$M$15+0.000000001),Model!$M$12,(Model!$AJ$13*BE18+Model!$AJ$14*BG18+Model!$AJ$15*BF17+Model!$AJ$16*BF19)/Model!$AJ$17))</f>
        <v>0.39939198863509784</v>
      </c>
      <c r="BG18" s="12">
        <f ca="1">IF(Model!$M$18=0,0,IF(AND(Model!$M$16=1,BG$4&gt;=Model!$M$13-0.000000001,BG$4&lt;=Model!$M$13+Model!$M$15+0.000000001,$A18&gt;=Model!$M$14-0.000000001,$A18&lt;=Model!$M$14+Model!$M$15+0.000000001),Model!$M$12,(Model!$AJ$13*BF18+Model!$AJ$14*BH18+Model!$AJ$15*BG17+Model!$AJ$16*BG19)/Model!$AJ$17))</f>
        <v>0.40117558633414296</v>
      </c>
      <c r="BH18" s="12">
        <f ca="1">IF(Model!$M$18=0,0,IF(AND(Model!$M$16=1,BH$4&gt;=Model!$M$13-0.000000001,BH$4&lt;=Model!$M$13+Model!$M$15+0.000000001,$A18&gt;=Model!$M$14-0.000000001,$A18&lt;=Model!$M$14+Model!$M$15+0.000000001),Model!$M$12,(Model!$AJ$13*BG18+Model!$AJ$14*BI18+Model!$AJ$15*BH17+Model!$AJ$16*BH19)/Model!$AJ$17))</f>
        <v>0.40256142872982115</v>
      </c>
      <c r="BI18" s="12">
        <f ca="1">IF(Model!$M$18=0,0,IF(AND(Model!$M$16=1,BI$4&gt;=Model!$M$13-0.000000001,BI$4&lt;=Model!$M$13+Model!$M$15+0.000000001,$A18&gt;=Model!$M$14-0.000000001,$A18&lt;=Model!$M$14+Model!$M$15+0.000000001),Model!$M$12,(Model!$AJ$13*BH18+Model!$AJ$14*BJ18+Model!$AJ$15*BI17+Model!$AJ$16*BI19)/Model!$AJ$17))</f>
        <v>0.40338480575036367</v>
      </c>
      <c r="BJ18" s="12">
        <f ca="1">IF(Model!$M$18=0,0,IF(AND(Model!$M$16=1,BJ$4&gt;=Model!$M$13-0.000000001,BJ$4&lt;=Model!$M$13+Model!$M$15+0.000000001,$A18&gt;=Model!$M$14-0.000000001,$A18&lt;=Model!$M$14+Model!$M$15+0.000000001),Model!$M$12,BI18))</f>
        <v>0.40338480575036367</v>
      </c>
      <c r="BK18" s="1"/>
    </row>
    <row r="19" spans="1:63" ht="13.5" customHeight="1">
      <c r="A19" s="14">
        <f>Model!$M$7-14*Model!$AJ$9</f>
        <v>1.2999999999999998</v>
      </c>
      <c r="B19" s="12">
        <f>IF(Model!$M$18=0,0,IF(AND(Model!$M$16=1,B$4&gt;=Model!$M$13-0.000000001,B$4&lt;=Model!$M$13+Model!$M$15+0.000000001,$A19&gt;=Model!$M$14-0.000000001,$A19&lt;=Model!$M$14+Model!$M$15+0.000000001),Model!$M$12,Model!$M$11))</f>
        <v>1</v>
      </c>
      <c r="C19" s="12">
        <f ca="1">IF(Model!$M$18=0,0,IF(AND(Model!$M$16=1,C$4&gt;=Model!$M$13-0.000000001,C$4&lt;=Model!$M$13+Model!$M$15+0.000000001,$A19&gt;=Model!$M$14-0.000000001,$A19&lt;=Model!$M$14+Model!$M$15+0.000000001),Model!$M$12,(Model!$AJ$13*B19+Model!$AJ$14*D19+Model!$AJ$15*C18+Model!$AJ$16*C20)/Model!$AJ$17))</f>
        <v>0.99957001283543034</v>
      </c>
      <c r="D19" s="12">
        <f ca="1">IF(Model!$M$18=0,0,IF(AND(Model!$M$16=1,D$4&gt;=Model!$M$13-0.000000001,D$4&lt;=Model!$M$13+Model!$M$15+0.000000001,$A19&gt;=Model!$M$14-0.000000001,$A19&lt;=Model!$M$14+Model!$M$15+0.000000001),Model!$M$12,(Model!$AJ$13*C19+Model!$AJ$14*E19+Model!$AJ$15*D18+Model!$AJ$16*D20)/Model!$AJ$17))</f>
        <v>0.99892224784714512</v>
      </c>
      <c r="E19" s="12">
        <f ca="1">IF(Model!$M$18=0,0,IF(AND(Model!$M$16=1,E$4&gt;=Model!$M$13-0.000000001,E$4&lt;=Model!$M$13+Model!$M$15+0.000000001,$A19&gt;=Model!$M$14-0.000000001,$A19&lt;=Model!$M$14+Model!$M$15+0.000000001),Model!$M$12,(Model!$AJ$13*D19+Model!$AJ$14*F19+Model!$AJ$15*E18+Model!$AJ$16*E20)/Model!$AJ$17))</f>
        <v>0.99794359265148502</v>
      </c>
      <c r="F19" s="12">
        <f ca="1">IF(Model!$M$18=0,0,IF(AND(Model!$M$16=1,F$4&gt;=Model!$M$13-0.000000001,F$4&lt;=Model!$M$13+Model!$M$15+0.000000001,$A19&gt;=Model!$M$14-0.000000001,$A19&lt;=Model!$M$14+Model!$M$15+0.000000001),Model!$M$12,(Model!$AJ$13*E19+Model!$AJ$14*G19+Model!$AJ$15*F18+Model!$AJ$16*F20)/Model!$AJ$17))</f>
        <v>0.99646214125663657</v>
      </c>
      <c r="G19" s="12">
        <f ca="1">IF(Model!$M$18=0,0,IF(AND(Model!$M$16=1,G$4&gt;=Model!$M$13-0.000000001,G$4&lt;=Model!$M$13+Model!$M$15+0.000000001,$A19&gt;=Model!$M$14-0.000000001,$A19&lt;=Model!$M$14+Model!$M$15+0.000000001),Model!$M$12,(Model!$AJ$13*F19+Model!$AJ$14*H19+Model!$AJ$15*G18+Model!$AJ$16*G20)/Model!$AJ$17))</f>
        <v>0.99421653705047253</v>
      </c>
      <c r="H19" s="12">
        <f ca="1">IF(Model!$M$18=0,0,IF(AND(Model!$M$16=1,H$4&gt;=Model!$M$13-0.000000001,H$4&lt;=Model!$M$13+Model!$M$15+0.000000001,$A19&gt;=Model!$M$14-0.000000001,$A19&lt;=Model!$M$14+Model!$M$15+0.000000001),Model!$M$12,(Model!$AJ$13*G19+Model!$AJ$14*I19+Model!$AJ$15*H18+Model!$AJ$16*H20)/Model!$AJ$17))</f>
        <v>0.99080922837404306</v>
      </c>
      <c r="I19" s="12">
        <f ca="1">IF(Model!$M$18=0,0,IF(AND(Model!$M$16=1,I$4&gt;=Model!$M$13-0.000000001,I$4&lt;=Model!$M$13+Model!$M$15+0.000000001,$A19&gt;=Model!$M$14-0.000000001,$A19&lt;=Model!$M$14+Model!$M$15+0.000000001),Model!$M$12,(Model!$AJ$13*H19+Model!$AJ$14*J19+Model!$AJ$15*I18+Model!$AJ$16*I20)/Model!$AJ$17))</f>
        <v>0.98563507394772099</v>
      </c>
      <c r="J19" s="12">
        <f ca="1">IF(Model!$M$18=0,0,IF(AND(Model!$M$16=1,J$4&gt;=Model!$M$13-0.000000001,J$4&lt;=Model!$M$13+Model!$M$15+0.000000001,$A19&gt;=Model!$M$14-0.000000001,$A19&lt;=Model!$M$14+Model!$M$15+0.000000001),Model!$M$12,(Model!$AJ$13*I19+Model!$AJ$14*K19+Model!$AJ$15*J18+Model!$AJ$16*J20)/Model!$AJ$17))</f>
        <v>0.97777204337128365</v>
      </c>
      <c r="K19" s="12">
        <f ca="1">IF(Model!$M$18=0,0,IF(AND(Model!$M$16=1,K$4&gt;=Model!$M$13-0.000000001,K$4&lt;=Model!$M$13+Model!$M$15+0.000000001,$A19&gt;=Model!$M$14-0.000000001,$A19&lt;=Model!$M$14+Model!$M$15+0.000000001),Model!$M$12,(Model!$AJ$13*J19+Model!$AJ$14*L19+Model!$AJ$15*K18+Model!$AJ$16*K20)/Model!$AJ$17))</f>
        <v>0.96581338720558352</v>
      </c>
      <c r="L19" s="12">
        <f ca="1">IF(Model!$M$18=0,0,IF(AND(Model!$M$16=1,L$4&gt;=Model!$M$13-0.000000001,L$4&lt;=Model!$M$13+Model!$M$15+0.000000001,$A19&gt;=Model!$M$14-0.000000001,$A19&lt;=Model!$M$14+Model!$M$15+0.000000001),Model!$M$12,(Model!$AJ$13*K19+Model!$AJ$14*M19+Model!$AJ$15*L18+Model!$AJ$16*L20)/Model!$AJ$17))</f>
        <v>0.94760915265416057</v>
      </c>
      <c r="M19" s="12">
        <f ca="1">IF(Model!$M$18=0,0,IF(AND(Model!$M$16=1,M$4&gt;=Model!$M$13-0.000000001,M$4&lt;=Model!$M$13+Model!$M$15+0.000000001,$A19&gt;=Model!$M$14-0.000000001,$A19&lt;=Model!$M$14+Model!$M$15+0.000000001),Model!$M$12,(Model!$AJ$13*L19+Model!$AJ$14*N19+Model!$AJ$15*M18+Model!$AJ$16*M20)/Model!$AJ$17))</f>
        <v>0.91986796947349048</v>
      </c>
      <c r="N19" s="12">
        <f ca="1">IF(Model!$M$18=0,0,IF(AND(Model!$M$16=1,N$4&gt;=Model!$M$13-0.000000001,N$4&lt;=Model!$M$13+Model!$M$15+0.000000001,$A19&gt;=Model!$M$14-0.000000001,$A19&lt;=Model!$M$14+Model!$M$15+0.000000001),Model!$M$12,(Model!$AJ$13*M19+Model!$AJ$14*O19+Model!$AJ$15*N18+Model!$AJ$16*N20)/Model!$AJ$17))</f>
        <v>0.87755150366061141</v>
      </c>
      <c r="O19" s="12">
        <f ca="1">IF(Model!$M$18=0,0,IF(AND(Model!$M$16=1,O$4&gt;=Model!$M$13-0.000000001,O$4&lt;=Model!$M$13+Model!$M$15+0.000000001,$A19&gt;=Model!$M$14-0.000000001,$A19&lt;=Model!$M$14+Model!$M$15+0.000000001),Model!$M$12,(Model!$AJ$13*N19+Model!$AJ$14*P19+Model!$AJ$15*O18+Model!$AJ$16*O20)/Model!$AJ$17))</f>
        <v>0.81301396910159895</v>
      </c>
      <c r="P19" s="12">
        <f ca="1">IF(Model!$M$18=0,0,IF(AND(Model!$M$16=1,P$4&gt;=Model!$M$13-0.000000001,P$4&lt;=Model!$M$13+Model!$M$15+0.000000001,$A19&gt;=Model!$M$14-0.000000001,$A19&lt;=Model!$M$14+Model!$M$15+0.000000001),Model!$M$12,(Model!$AJ$13*O19+Model!$AJ$14*Q19+Model!$AJ$15*P18+Model!$AJ$16*P20)/Model!$AJ$17))</f>
        <v>0.71515026183977426</v>
      </c>
      <c r="Q19" s="12">
        <f ca="1">IF(Model!$M$18=0,0,IF(AND(Model!$M$16=1,Q$4&gt;=Model!$M$13-0.000000001,Q$4&lt;=Model!$M$13+Model!$M$15+0.000000001,$A19&gt;=Model!$M$14-0.000000001,$A19&lt;=Model!$M$14+Model!$M$15+0.000000001),Model!$M$12,(Model!$AJ$13*P19+Model!$AJ$14*R19+Model!$AJ$15*Q18+Model!$AJ$16*Q20)/Model!$AJ$17))</f>
        <v>0.57087487241028634</v>
      </c>
      <c r="R19" s="12">
        <f ca="1">IF(Model!$M$18=0,0,IF(AND(Model!$M$16=1,R$4&gt;=Model!$M$13-0.000000001,R$4&lt;=Model!$M$13+Model!$M$15+0.000000001,$A19&gt;=Model!$M$14-0.000000001,$A19&lt;=Model!$M$14+Model!$M$15+0.000000001),Model!$M$12,(Model!$AJ$13*Q19+Model!$AJ$14*S19+Model!$AJ$15*R18+Model!$AJ$16*R20)/Model!$AJ$17))</f>
        <v>0.38331866123894864</v>
      </c>
      <c r="S19" s="12">
        <f ca="1">IF(Model!$M$18=0,0,IF(AND(Model!$M$16=1,S$4&gt;=Model!$M$13-0.000000001,S$4&lt;=Model!$M$13+Model!$M$15+0.000000001,$A19&gt;=Model!$M$14-0.000000001,$A19&lt;=Model!$M$14+Model!$M$15+0.000000001),Model!$M$12,(Model!$AJ$13*R19+Model!$AJ$14*T19+Model!$AJ$15*S18+Model!$AJ$16*S20)/Model!$AJ$17))</f>
        <v>0.29020986650995761</v>
      </c>
      <c r="T19" s="12">
        <f ca="1">IF(Model!$M$18=0,0,IF(AND(Model!$M$16=1,T$4&gt;=Model!$M$13-0.000000001,T$4&lt;=Model!$M$13+Model!$M$15+0.000000001,$A19&gt;=Model!$M$14-0.000000001,$A19&lt;=Model!$M$14+Model!$M$15+0.000000001),Model!$M$12,(Model!$AJ$13*S19+Model!$AJ$14*U19+Model!$AJ$15*T18+Model!$AJ$16*T20)/Model!$AJ$17))</f>
        <v>0.23780172377329659</v>
      </c>
      <c r="U19" s="12">
        <f ca="1">IF(Model!$M$18=0,0,IF(AND(Model!$M$16=1,U$4&gt;=Model!$M$13-0.000000001,U$4&lt;=Model!$M$13+Model!$M$15+0.000000001,$A19&gt;=Model!$M$14-0.000000001,$A19&lt;=Model!$M$14+Model!$M$15+0.000000001),Model!$M$12,(Model!$AJ$13*T19+Model!$AJ$14*V19+Model!$AJ$15*U18+Model!$AJ$16*U20)/Model!$AJ$17))</f>
        <v>0.20487547704148815</v>
      </c>
      <c r="V19" s="12">
        <f ca="1">IF(Model!$M$18=0,0,IF(AND(Model!$M$16=1,V$4&gt;=Model!$M$13-0.000000001,V$4&lt;=Model!$M$13+Model!$M$15+0.000000001,$A19&gt;=Model!$M$14-0.000000001,$A19&lt;=Model!$M$14+Model!$M$15+0.000000001),Model!$M$12,(Model!$AJ$13*U19+Model!$AJ$14*W19+Model!$AJ$15*V18+Model!$AJ$16*V20)/Model!$AJ$17))</f>
        <v>0.18230457689340324</v>
      </c>
      <c r="W19" s="12">
        <f ca="1">IF(Model!$M$18=0,0,IF(AND(Model!$M$16=1,W$4&gt;=Model!$M$13-0.000000001,W$4&lt;=Model!$M$13+Model!$M$15+0.000000001,$A19&gt;=Model!$M$14-0.000000001,$A19&lt;=Model!$M$14+Model!$M$15+0.000000001),Model!$M$12,(Model!$AJ$13*V19+Model!$AJ$14*X19+Model!$AJ$15*W18+Model!$AJ$16*W20)/Model!$AJ$17))</f>
        <v>0.16580893418844619</v>
      </c>
      <c r="X19" s="12">
        <f ca="1">IF(Model!$M$18=0,0,IF(AND(Model!$M$16=1,X$4&gt;=Model!$M$13-0.000000001,X$4&lt;=Model!$M$13+Model!$M$15+0.000000001,$A19&gt;=Model!$M$14-0.000000001,$A19&lt;=Model!$M$14+Model!$M$15+0.000000001),Model!$M$12,(Model!$AJ$13*W19+Model!$AJ$14*Y19+Model!$AJ$15*X18+Model!$AJ$16*X20)/Model!$AJ$17))</f>
        <v>0.1532358478714658</v>
      </c>
      <c r="Y19" s="12">
        <f ca="1">IF(Model!$M$18=0,0,IF(AND(Model!$M$16=1,Y$4&gt;=Model!$M$13-0.000000001,Y$4&lt;=Model!$M$13+Model!$M$15+0.000000001,$A19&gt;=Model!$M$14-0.000000001,$A19&lt;=Model!$M$14+Model!$M$15+0.000000001),Model!$M$12,(Model!$AJ$13*X19+Model!$AJ$14*Z19+Model!$AJ$15*Y18+Model!$AJ$16*Y20)/Model!$AJ$17))</f>
        <v>0.14350546655804303</v>
      </c>
      <c r="Z19" s="12">
        <f ca="1">IF(Model!$M$18=0,0,IF(AND(Model!$M$16=1,Z$4&gt;=Model!$M$13-0.000000001,Z$4&lt;=Model!$M$13+Model!$M$15+0.000000001,$A19&gt;=Model!$M$14-0.000000001,$A19&lt;=Model!$M$14+Model!$M$15+0.000000001),Model!$M$12,(Model!$AJ$13*Y19+Model!$AJ$14*AA19+Model!$AJ$15*Z18+Model!$AJ$16*Z20)/Model!$AJ$17))</f>
        <v>0.13628207480947513</v>
      </c>
      <c r="AA19" s="12">
        <f ca="1">IF(Model!$M$18=0,0,IF(AND(Model!$M$16=1,AA$4&gt;=Model!$M$13-0.000000001,AA$4&lt;=Model!$M$13+Model!$M$15+0.000000001,$A19&gt;=Model!$M$14-0.000000001,$A19&lt;=Model!$M$14+Model!$M$15+0.000000001),Model!$M$12,(Model!$AJ$13*Z19+Model!$AJ$14*AB19+Model!$AJ$15*AA18+Model!$AJ$16*AA20)/Model!$AJ$17))</f>
        <v>0.13223031403018445</v>
      </c>
      <c r="AB19" s="12">
        <f ca="1">IF(Model!$M$18=0,0,IF(AND(Model!$M$16=1,AB$4&gt;=Model!$M$13-0.000000001,AB$4&lt;=Model!$M$13+Model!$M$15+0.000000001,$A19&gt;=Model!$M$14-0.000000001,$A19&lt;=Model!$M$14+Model!$M$15+0.000000001),Model!$M$12,(Model!$AJ$13*AA19+Model!$AJ$14*AC19+Model!$AJ$15*AB18+Model!$AJ$16*AB20)/Model!$AJ$17))</f>
        <v>0.13457300569175748</v>
      </c>
      <c r="AC19" s="12">
        <f ca="1">IF(Model!$M$18=0,0,IF(AND(Model!$M$16=1,AC$4&gt;=Model!$M$13-0.000000001,AC$4&lt;=Model!$M$13+Model!$M$15+0.000000001,$A19&gt;=Model!$M$14-0.000000001,$A19&lt;=Model!$M$14+Model!$M$15+0.000000001),Model!$M$12,(Model!$AJ$13*AB19+Model!$AJ$14*AD19+Model!$AJ$15*AC18+Model!$AJ$16*AC20)/Model!$AJ$17))</f>
        <v>0.15539269455331822</v>
      </c>
      <c r="AD19" s="12">
        <f ca="1">IF(Model!$M$18=0,0,IF(AND(Model!$M$16=1,AD$4&gt;=Model!$M$13-0.000000001,AD$4&lt;=Model!$M$13+Model!$M$15+0.000000001,$A19&gt;=Model!$M$14-0.000000001,$A19&lt;=Model!$M$14+Model!$M$15+0.000000001),Model!$M$12,(Model!$AJ$13*AC19+Model!$AJ$14*AE19+Model!$AJ$15*AD18+Model!$AJ$16*AD20)/Model!$AJ$17))</f>
        <v>0.17697375860045256</v>
      </c>
      <c r="AE19" s="12">
        <f ca="1">IF(Model!$M$18=0,0,IF(AND(Model!$M$16=1,AE$4&gt;=Model!$M$13-0.000000001,AE$4&lt;=Model!$M$13+Model!$M$15+0.000000001,$A19&gt;=Model!$M$14-0.000000001,$A19&lt;=Model!$M$14+Model!$M$15+0.000000001),Model!$M$12,(Model!$AJ$13*AD19+Model!$AJ$14*AF19+Model!$AJ$15*AE18+Model!$AJ$16*AE20)/Model!$AJ$17))</f>
        <v>0.19597360372564207</v>
      </c>
      <c r="AF19" s="12">
        <f ca="1">IF(Model!$M$18=0,0,IF(AND(Model!$M$16=1,AF$4&gt;=Model!$M$13-0.000000001,AF$4&lt;=Model!$M$13+Model!$M$15+0.000000001,$A19&gt;=Model!$M$14-0.000000001,$A19&lt;=Model!$M$14+Model!$M$15+0.000000001),Model!$M$12,(Model!$AJ$13*AE19+Model!$AJ$14*AG19+Model!$AJ$15*AF18+Model!$AJ$16*AF20)/Model!$AJ$17))</f>
        <v>0.21231919838523552</v>
      </c>
      <c r="AG19" s="12">
        <f ca="1">IF(Model!$M$18=0,0,IF(AND(Model!$M$16=1,AG$4&gt;=Model!$M$13-0.000000001,AG$4&lt;=Model!$M$13+Model!$M$15+0.000000001,$A19&gt;=Model!$M$14-0.000000001,$A19&lt;=Model!$M$14+Model!$M$15+0.000000001),Model!$M$12,(Model!$AJ$13*AF19+Model!$AJ$14*AH19+Model!$AJ$15*AG18+Model!$AJ$16*AG20)/Model!$AJ$17))</f>
        <v>0.22651660378195024</v>
      </c>
      <c r="AH19" s="12">
        <f ca="1">IF(Model!$M$18=0,0,IF(AND(Model!$M$16=1,AH$4&gt;=Model!$M$13-0.000000001,AH$4&lt;=Model!$M$13+Model!$M$15+0.000000001,$A19&gt;=Model!$M$14-0.000000001,$A19&lt;=Model!$M$14+Model!$M$15+0.000000001),Model!$M$12,(Model!$AJ$13*AG19+Model!$AJ$14*AI19+Model!$AJ$15*AH18+Model!$AJ$16*AH20)/Model!$AJ$17))</f>
        <v>0.23905374873871155</v>
      </c>
      <c r="AI19" s="12">
        <f ca="1">IF(Model!$M$18=0,0,IF(AND(Model!$M$16=1,AI$4&gt;=Model!$M$13-0.000000001,AI$4&lt;=Model!$M$13+Model!$M$15+0.000000001,$A19&gt;=Model!$M$14-0.000000001,$A19&lt;=Model!$M$14+Model!$M$15+0.000000001),Model!$M$12,(Model!$AJ$13*AH19+Model!$AJ$14*AJ19+Model!$AJ$15*AI18+Model!$AJ$16*AI20)/Model!$AJ$17))</f>
        <v>0.25030467954064162</v>
      </c>
      <c r="AJ19" s="12">
        <f ca="1">IF(Model!$M$18=0,0,IF(AND(Model!$M$16=1,AJ$4&gt;=Model!$M$13-0.000000001,AJ$4&lt;=Model!$M$13+Model!$M$15+0.000000001,$A19&gt;=Model!$M$14-0.000000001,$A19&lt;=Model!$M$14+Model!$M$15+0.000000001),Model!$M$12,(Model!$AJ$13*AI19+Model!$AJ$14*AK19+Model!$AJ$15*AJ18+Model!$AJ$16*AJ20)/Model!$AJ$17))</f>
        <v>0.26054131902685335</v>
      </c>
      <c r="AK19" s="12">
        <f ca="1">IF(Model!$M$18=0,0,IF(AND(Model!$M$16=1,AK$4&gt;=Model!$M$13-0.000000001,AK$4&lt;=Model!$M$13+Model!$M$15+0.000000001,$A19&gt;=Model!$M$14-0.000000001,$A19&lt;=Model!$M$14+Model!$M$15+0.000000001),Model!$M$12,(Model!$AJ$13*AJ19+Model!$AJ$14*AL19+Model!$AJ$15*AK18+Model!$AJ$16*AK20)/Model!$AJ$17))</f>
        <v>0.26995987555888529</v>
      </c>
      <c r="AL19" s="12">
        <f ca="1">IF(Model!$M$18=0,0,IF(AND(Model!$M$16=1,AL$4&gt;=Model!$M$13-0.000000001,AL$4&lt;=Model!$M$13+Model!$M$15+0.000000001,$A19&gt;=Model!$M$14-0.000000001,$A19&lt;=Model!$M$14+Model!$M$15+0.000000001),Model!$M$12,(Model!$AJ$13*AK19+Model!$AJ$14*AM19+Model!$AJ$15*AL18+Model!$AJ$16*AL20)/Model!$AJ$17))</f>
        <v>0.27870297319738285</v>
      </c>
      <c r="AM19" s="12">
        <f ca="1">IF(Model!$M$18=0,0,IF(AND(Model!$M$16=1,AM$4&gt;=Model!$M$13-0.000000001,AM$4&lt;=Model!$M$13+Model!$M$15+0.000000001,$A19&gt;=Model!$M$14-0.000000001,$A19&lt;=Model!$M$14+Model!$M$15+0.000000001),Model!$M$12,(Model!$AJ$13*AL19+Model!$AJ$14*AN19+Model!$AJ$15*AM18+Model!$AJ$16*AM20)/Model!$AJ$17))</f>
        <v>0.28687559973526577</v>
      </c>
      <c r="AN19" s="12">
        <f ca="1">IF(Model!$M$18=0,0,IF(AND(Model!$M$16=1,AN$4&gt;=Model!$M$13-0.000000001,AN$4&lt;=Model!$M$13+Model!$M$15+0.000000001,$A19&gt;=Model!$M$14-0.000000001,$A19&lt;=Model!$M$14+Model!$M$15+0.000000001),Model!$M$12,(Model!$AJ$13*AM19+Model!$AJ$14*AO19+Model!$AJ$15*AN18+Model!$AJ$16*AN20)/Model!$AJ$17))</f>
        <v>0.29455618614997259</v>
      </c>
      <c r="AO19" s="12">
        <f ca="1">IF(Model!$M$18=0,0,IF(AND(Model!$M$16=1,AO$4&gt;=Model!$M$13-0.000000001,AO$4&lt;=Model!$M$13+Model!$M$15+0.000000001,$A19&gt;=Model!$M$14-0.000000001,$A19&lt;=Model!$M$14+Model!$M$15+0.000000001),Model!$M$12,(Model!$AJ$13*AN19+Model!$AJ$14*AP19+Model!$AJ$15*AO18+Model!$AJ$16*AO20)/Model!$AJ$17))</f>
        <v>0.301804272852151</v>
      </c>
      <c r="AP19" s="12">
        <f ca="1">IF(Model!$M$18=0,0,IF(AND(Model!$M$16=1,AP$4&gt;=Model!$M$13-0.000000001,AP$4&lt;=Model!$M$13+Model!$M$15+0.000000001,$A19&gt;=Model!$M$14-0.000000001,$A19&lt;=Model!$M$14+Model!$M$15+0.000000001),Model!$M$12,(Model!$AJ$13*AO19+Model!$AJ$14*AQ19+Model!$AJ$15*AP18+Model!$AJ$16*AP20)/Model!$AJ$17))</f>
        <v>0.3086658450808395</v>
      </c>
      <c r="AQ19" s="12">
        <f ca="1">IF(Model!$M$18=0,0,IF(AND(Model!$M$16=1,AQ$4&gt;=Model!$M$13-0.000000001,AQ$4&lt;=Model!$M$13+Model!$M$15+0.000000001,$A19&gt;=Model!$M$14-0.000000001,$A19&lt;=Model!$M$14+Model!$M$15+0.000000001),Model!$M$12,(Model!$AJ$13*AP19+Model!$AJ$14*AR19+Model!$AJ$15*AQ18+Model!$AJ$16*AQ20)/Model!$AJ$17))</f>
        <v>0.31517707456393784</v>
      </c>
      <c r="AR19" s="12">
        <f ca="1">IF(Model!$M$18=0,0,IF(AND(Model!$M$16=1,AR$4&gt;=Model!$M$13-0.000000001,AR$4&lt;=Model!$M$13+Model!$M$15+0.000000001,$A19&gt;=Model!$M$14-0.000000001,$A19&lt;=Model!$M$14+Model!$M$15+0.000000001),Model!$M$12,(Model!$AJ$13*AQ19+Model!$AJ$14*AS19+Model!$AJ$15*AR18+Model!$AJ$16*AR20)/Model!$AJ$17))</f>
        <v>0.32136696025727968</v>
      </c>
      <c r="AS19" s="12">
        <f ca="1">IF(Model!$M$18=0,0,IF(AND(Model!$M$16=1,AS$4&gt;=Model!$M$13-0.000000001,AS$4&lt;=Model!$M$13+Model!$M$15+0.000000001,$A19&gt;=Model!$M$14-0.000000001,$A19&lt;=Model!$M$14+Model!$M$15+0.000000001),Model!$M$12,(Model!$AJ$13*AR19+Model!$AJ$14*AT19+Model!$AJ$15*AS18+Model!$AJ$16*AS20)/Model!$AJ$17))</f>
        <v>0.32725919838924994</v>
      </c>
      <c r="AT19" s="12">
        <f ca="1">IF(Model!$M$18=0,0,IF(AND(Model!$M$16=1,AT$4&gt;=Model!$M$13-0.000000001,AT$4&lt;=Model!$M$13+Model!$M$15+0.000000001,$A19&gt;=Model!$M$14-0.000000001,$A19&lt;=Model!$M$14+Model!$M$15+0.000000001),Model!$M$12,(Model!$AJ$13*AS19+Model!$AJ$14*AU19+Model!$AJ$15*AT18+Model!$AJ$16*AT20)/Model!$AJ$17))</f>
        <v>0.33287350423953166</v>
      </c>
      <c r="AU19" s="12">
        <f ca="1">IF(Model!$M$18=0,0,IF(AND(Model!$M$16=1,AU$4&gt;=Model!$M$13-0.000000001,AU$4&lt;=Model!$M$13+Model!$M$15+0.000000001,$A19&gt;=Model!$M$14-0.000000001,$A19&lt;=Model!$M$14+Model!$M$15+0.000000001),Model!$M$12,(Model!$AJ$13*AT19+Model!$AJ$14*AV19+Model!$AJ$15*AU18+Model!$AJ$16*AU20)/Model!$AJ$17))</f>
        <v>0.33822653508802819</v>
      </c>
      <c r="AV19" s="12">
        <f ca="1">IF(Model!$M$18=0,0,IF(AND(Model!$M$16=1,AV$4&gt;=Model!$M$13-0.000000001,AV$4&lt;=Model!$M$13+Model!$M$15+0.000000001,$A19&gt;=Model!$M$14-0.000000001,$A19&lt;=Model!$M$14+Model!$M$15+0.000000001),Model!$M$12,(Model!$AJ$13*AU19+Model!$AJ$14*AW19+Model!$AJ$15*AV18+Model!$AJ$16*AV20)/Model!$AJ$17))</f>
        <v>0.34333251233646811</v>
      </c>
      <c r="AW19" s="12">
        <f ca="1">IF(Model!$M$18=0,0,IF(AND(Model!$M$16=1,AW$4&gt;=Model!$M$13-0.000000001,AW$4&lt;=Model!$M$13+Model!$M$15+0.000000001,$A19&gt;=Model!$M$14-0.000000001,$A19&lt;=Model!$M$14+Model!$M$15+0.000000001),Model!$M$12,(Model!$AJ$13*AV19+Model!$AJ$14*AX19+Model!$AJ$15*AW18+Model!$AJ$16*AW20)/Model!$AJ$17))</f>
        <v>0.34820360209978446</v>
      </c>
      <c r="AX19" s="12">
        <f ca="1">IF(Model!$M$18=0,0,IF(AND(Model!$M$16=1,AX$4&gt;=Model!$M$13-0.000000001,AX$4&lt;=Model!$M$13+Model!$M$15+0.000000001,$A19&gt;=Model!$M$14-0.000000001,$A19&lt;=Model!$M$14+Model!$M$15+0.000000001),Model!$M$12,(Model!$AJ$13*AW19+Model!$AJ$14*AY19+Model!$AJ$15*AX18+Model!$AJ$16*AX20)/Model!$AJ$17))</f>
        <v>0.35285008122300193</v>
      </c>
      <c r="AY19" s="12">
        <f ca="1">IF(Model!$M$18=0,0,IF(AND(Model!$M$16=1,AY$4&gt;=Model!$M$13-0.000000001,AY$4&lt;=Model!$M$13+Model!$M$15+0.000000001,$A19&gt;=Model!$M$14-0.000000001,$A19&lt;=Model!$M$14+Model!$M$15+0.000000001),Model!$M$12,(Model!$AJ$13*AX19+Model!$AJ$14*AZ19+Model!$AJ$15*AY18+Model!$AJ$16*AY20)/Model!$AJ$17))</f>
        <v>0.35728028439345993</v>
      </c>
      <c r="AZ19" s="12">
        <f ca="1">IF(Model!$M$18=0,0,IF(AND(Model!$M$16=1,AZ$4&gt;=Model!$M$13-0.000000001,AZ$4&lt;=Model!$M$13+Model!$M$15+0.000000001,$A19&gt;=Model!$M$14-0.000000001,$A19&lt;=Model!$M$14+Model!$M$15+0.000000001),Model!$M$12,(Model!$AJ$13*AY19+Model!$AJ$14*BA19+Model!$AJ$15*AZ18+Model!$AJ$16*AZ20)/Model!$AJ$17))</f>
        <v>0.36150029241915937</v>
      </c>
      <c r="BA19" s="12">
        <f ca="1">IF(Model!$M$18=0,0,IF(AND(Model!$M$16=1,BA$4&gt;=Model!$M$13-0.000000001,BA$4&lt;=Model!$M$13+Model!$M$15+0.000000001,$A19&gt;=Model!$M$14-0.000000001,$A19&lt;=Model!$M$14+Model!$M$15+0.000000001),Model!$M$12,(Model!$AJ$13*AZ19+Model!$AJ$14*BB19+Model!$AJ$15*BA18+Model!$AJ$16*BA20)/Model!$AJ$17))</f>
        <v>0.36551327531987698</v>
      </c>
      <c r="BB19" s="12">
        <f ca="1">IF(Model!$M$18=0,0,IF(AND(Model!$M$16=1,BB$4&gt;=Model!$M$13-0.000000001,BB$4&lt;=Model!$M$13+Model!$M$15+0.000000001,$A19&gt;=Model!$M$14-0.000000001,$A19&lt;=Model!$M$14+Model!$M$15+0.000000001),Model!$M$12,(Model!$AJ$13*BA19+Model!$AJ$14*BC19+Model!$AJ$15*BB18+Model!$AJ$16*BB20)/Model!$AJ$17))</f>
        <v>0.3693183376688024</v>
      </c>
      <c r="BC19" s="12">
        <f ca="1">IF(Model!$M$18=0,0,IF(AND(Model!$M$16=1,BC$4&gt;=Model!$M$13-0.000000001,BC$4&lt;=Model!$M$13+Model!$M$15+0.000000001,$A19&gt;=Model!$M$14-0.000000001,$A19&lt;=Model!$M$14+Model!$M$15+0.000000001),Model!$M$12,(Model!$AJ$13*BB19+Model!$AJ$14*BD19+Model!$AJ$15*BC18+Model!$AJ$16*BC20)/Model!$AJ$17))</f>
        <v>0.37290861441148371</v>
      </c>
      <c r="BD19" s="12">
        <f ca="1">IF(Model!$M$18=0,0,IF(AND(Model!$M$16=1,BD$4&gt;=Model!$M$13-0.000000001,BD$4&lt;=Model!$M$13+Model!$M$15+0.000000001,$A19&gt;=Model!$M$14-0.000000001,$A19&lt;=Model!$M$14+Model!$M$15+0.000000001),Model!$M$12,(Model!$AJ$13*BC19+Model!$AJ$14*BE19+Model!$AJ$15*BD18+Model!$AJ$16*BD20)/Model!$AJ$17))</f>
        <v>0.37626821300455743</v>
      </c>
      <c r="BE19" s="12">
        <f ca="1">IF(Model!$M$18=0,0,IF(AND(Model!$M$16=1,BE$4&gt;=Model!$M$13-0.000000001,BE$4&lt;=Model!$M$13+Model!$M$15+0.000000001,$A19&gt;=Model!$M$14-0.000000001,$A19&lt;=Model!$M$14+Model!$M$15+0.000000001),Model!$M$12,(Model!$AJ$13*BD19+Model!$AJ$14*BF19+Model!$AJ$15*BE18+Model!$AJ$16*BE20)/Model!$AJ$17))</f>
        <v>0.37936736089259465</v>
      </c>
      <c r="BF19" s="12">
        <f ca="1">IF(Model!$M$18=0,0,IF(AND(Model!$M$16=1,BF$4&gt;=Model!$M$13-0.000000001,BF$4&lt;=Model!$M$13+Model!$M$15+0.000000001,$A19&gt;=Model!$M$14-0.000000001,$A19&lt;=Model!$M$14+Model!$M$15+0.000000001),Model!$M$12,(Model!$AJ$13*BE19+Model!$AJ$14*BG19+Model!$AJ$15*BF18+Model!$AJ$16*BF20)/Model!$AJ$17))</f>
        <v>0.38215474727331239</v>
      </c>
      <c r="BG19" s="12">
        <f ca="1">IF(Model!$M$18=0,0,IF(AND(Model!$M$16=1,BG$4&gt;=Model!$M$13-0.000000001,BG$4&lt;=Model!$M$13+Model!$M$15+0.000000001,$A19&gt;=Model!$M$14-0.000000001,$A19&lt;=Model!$M$14+Model!$M$15+0.000000001),Model!$M$12,(Model!$AJ$13*BF19+Model!$AJ$14*BH19+Model!$AJ$15*BG18+Model!$AJ$16*BG20)/Model!$AJ$17))</f>
        <v>0.38454546837295511</v>
      </c>
      <c r="BH19" s="12">
        <f ca="1">IF(Model!$M$18=0,0,IF(AND(Model!$M$16=1,BH$4&gt;=Model!$M$13-0.000000001,BH$4&lt;=Model!$M$13+Model!$M$15+0.000000001,$A19&gt;=Model!$M$14-0.000000001,$A19&lt;=Model!$M$14+Model!$M$15+0.000000001),Model!$M$12,(Model!$AJ$13*BG19+Model!$AJ$14*BI19+Model!$AJ$15*BH18+Model!$AJ$16*BH20)/Model!$AJ$17))</f>
        <v>0.3864020762447577</v>
      </c>
      <c r="BI19" s="12">
        <f ca="1">IF(Model!$M$18=0,0,IF(AND(Model!$M$16=1,BI$4&gt;=Model!$M$13-0.000000001,BI$4&lt;=Model!$M$13+Model!$M$15+0.000000001,$A19&gt;=Model!$M$14-0.000000001,$A19&lt;=Model!$M$14+Model!$M$15+0.000000001),Model!$M$12,(Model!$AJ$13*BH19+Model!$AJ$14*BJ19+Model!$AJ$15*BI18+Model!$AJ$16*BI20)/Model!$AJ$17))</f>
        <v>0.38750480441189289</v>
      </c>
      <c r="BJ19" s="12">
        <f ca="1">IF(Model!$M$18=0,0,IF(AND(Model!$M$16=1,BJ$4&gt;=Model!$M$13-0.000000001,BJ$4&lt;=Model!$M$13+Model!$M$15+0.000000001,$A19&gt;=Model!$M$14-0.000000001,$A19&lt;=Model!$M$14+Model!$M$15+0.000000001),Model!$M$12,BI19))</f>
        <v>0.38750480441189289</v>
      </c>
      <c r="BK19" s="1"/>
    </row>
    <row r="20" spans="1:63" ht="13.5" customHeight="1">
      <c r="A20" s="14">
        <f>Model!$M$7-15*Model!$AJ$9</f>
        <v>1.25</v>
      </c>
      <c r="B20" s="12">
        <f>IF(Model!$M$18=0,0,IF(AND(Model!$M$16=1,B$4&gt;=Model!$M$13-0.000000001,B$4&lt;=Model!$M$13+Model!$M$15+0.000000001,$A20&gt;=Model!$M$14-0.000000001,$A20&lt;=Model!$M$14+Model!$M$15+0.000000001),Model!$M$12,Model!$M$11))</f>
        <v>1</v>
      </c>
      <c r="C20" s="12">
        <f ca="1">IF(Model!$M$18=0,0,IF(AND(Model!$M$16=1,C$4&gt;=Model!$M$13-0.000000001,C$4&lt;=Model!$M$13+Model!$M$15+0.000000001,$A20&gt;=Model!$M$14-0.000000001,$A20&lt;=Model!$M$14+Model!$M$15+0.000000001),Model!$M$12,(Model!$AJ$13*B20+Model!$AJ$14*D20+Model!$AJ$15*C19+Model!$AJ$16*C21)/Model!$AJ$17))</f>
        <v>0.99953332462267985</v>
      </c>
      <c r="D20" s="12">
        <f ca="1">IF(Model!$M$18=0,0,IF(AND(Model!$M$16=1,D$4&gt;=Model!$M$13-0.000000001,D$4&lt;=Model!$M$13+Model!$M$15+0.000000001,$A20&gt;=Model!$M$14-0.000000001,$A20&lt;=Model!$M$14+Model!$M$15+0.000000001),Model!$M$12,(Model!$AJ$13*C20+Model!$AJ$14*E20+Model!$AJ$15*D19+Model!$AJ$16*D21)/Model!$AJ$17))</f>
        <v>0.99882898903488571</v>
      </c>
      <c r="E20" s="12">
        <f ca="1">IF(Model!$M$18=0,0,IF(AND(Model!$M$16=1,E$4&gt;=Model!$M$13-0.000000001,E$4&lt;=Model!$M$13+Model!$M$15+0.000000001,$A20&gt;=Model!$M$14-0.000000001,$A20&lt;=Model!$M$14+Model!$M$15+0.000000001),Model!$M$12,(Model!$AJ$13*D20+Model!$AJ$14*F20+Model!$AJ$15*E19+Model!$AJ$16*E21)/Model!$AJ$17))</f>
        <v>0.99776151285000292</v>
      </c>
      <c r="F20" s="12">
        <f ca="1">IF(Model!$M$18=0,0,IF(AND(Model!$M$16=1,F$4&gt;=Model!$M$13-0.000000001,F$4&lt;=Model!$M$13+Model!$M$15+0.000000001,$A20&gt;=Model!$M$14-0.000000001,$A20&lt;=Model!$M$14+Model!$M$15+0.000000001),Model!$M$12,(Model!$AJ$13*E20+Model!$AJ$14*G20+Model!$AJ$15*F19+Model!$AJ$16*F21)/Model!$AJ$17))</f>
        <v>0.99613890393924998</v>
      </c>
      <c r="G20" s="12">
        <f ca="1">IF(Model!$M$18=0,0,IF(AND(Model!$M$16=1,G$4&gt;=Model!$M$13-0.000000001,G$4&lt;=Model!$M$13+Model!$M$15+0.000000001,$A20&gt;=Model!$M$14-0.000000001,$A20&lt;=Model!$M$14+Model!$M$15+0.000000001),Model!$M$12,(Model!$AJ$13*F20+Model!$AJ$14*H20+Model!$AJ$15*G19+Model!$AJ$16*G21)/Model!$AJ$17))</f>
        <v>0.99366700804221819</v>
      </c>
      <c r="H20" s="12">
        <f ca="1">IF(Model!$M$18=0,0,IF(AND(Model!$M$16=1,H$4&gt;=Model!$M$13-0.000000001,H$4&lt;=Model!$M$13+Model!$M$15+0.000000001,$A20&gt;=Model!$M$14-0.000000001,$A20&lt;=Model!$M$14+Model!$M$15+0.000000001),Model!$M$12,(Model!$AJ$13*G20+Model!$AJ$14*I20+Model!$AJ$15*H19+Model!$AJ$16*H21)/Model!$AJ$17))</f>
        <v>0.98989436311434287</v>
      </c>
      <c r="I20" s="12">
        <f ca="1">IF(Model!$M$18=0,0,IF(AND(Model!$M$16=1,I$4&gt;=Model!$M$13-0.000000001,I$4&lt;=Model!$M$13+Model!$M$15+0.000000001,$A20&gt;=Model!$M$14-0.000000001,$A20&lt;=Model!$M$14+Model!$M$15+0.000000001),Model!$M$12,(Model!$AJ$13*H20+Model!$AJ$14*J20+Model!$AJ$15*I19+Model!$AJ$16*I21)/Model!$AJ$17))</f>
        <v>0.98412643576018233</v>
      </c>
      <c r="J20" s="12">
        <f ca="1">IF(Model!$M$18=0,0,IF(AND(Model!$M$16=1,J$4&gt;=Model!$M$13-0.000000001,J$4&lt;=Model!$M$13+Model!$M$15+0.000000001,$A20&gt;=Model!$M$14-0.000000001,$A20&lt;=Model!$M$14+Model!$M$15+0.000000001),Model!$M$12,(Model!$AJ$13*I20+Model!$AJ$14*K20+Model!$AJ$15*J19+Model!$AJ$16*J21)/Model!$AJ$17))</f>
        <v>0.97529115942749622</v>
      </c>
      <c r="K20" s="12">
        <f ca="1">IF(Model!$M$18=0,0,IF(AND(Model!$M$16=1,K$4&gt;=Model!$M$13-0.000000001,K$4&lt;=Model!$M$13+Model!$M$15+0.000000001,$A20&gt;=Model!$M$14-0.000000001,$A20&lt;=Model!$M$14+Model!$M$15+0.000000001),Model!$M$12,(Model!$AJ$13*J20+Model!$AJ$14*L20+Model!$AJ$15*K19+Model!$AJ$16*K21)/Model!$AJ$17))</f>
        <v>0.96172548456116502</v>
      </c>
      <c r="L20" s="12">
        <f ca="1">IF(Model!$M$18=0,0,IF(AND(Model!$M$16=1,L$4&gt;=Model!$M$13-0.000000001,L$4&lt;=Model!$M$13+Model!$M$15+0.000000001,$A20&gt;=Model!$M$14-0.000000001,$A20&lt;=Model!$M$14+Model!$M$15+0.000000001),Model!$M$12,(Model!$AJ$13*K20+Model!$AJ$14*M20+Model!$AJ$15*L19+Model!$AJ$16*L21)/Model!$AJ$17))</f>
        <v>0.94082974878359904</v>
      </c>
      <c r="M20" s="12">
        <f ca="1">IF(Model!$M$18=0,0,IF(AND(Model!$M$16=1,M$4&gt;=Model!$M$13-0.000000001,M$4&lt;=Model!$M$13+Model!$M$15+0.000000001,$A20&gt;=Model!$M$14-0.000000001,$A20&lt;=Model!$M$14+Model!$M$15+0.000000001),Model!$M$12,(Model!$AJ$13*L20+Model!$AJ$14*N20+Model!$AJ$15*M19+Model!$AJ$16*M21)/Model!$AJ$17))</f>
        <v>0.90848925935719116</v>
      </c>
      <c r="N20" s="12">
        <f ca="1">IF(Model!$M$18=0,0,IF(AND(Model!$M$16=1,N$4&gt;=Model!$M$13-0.000000001,N$4&lt;=Model!$M$13+Model!$M$15+0.000000001,$A20&gt;=Model!$M$14-0.000000001,$A20&lt;=Model!$M$14+Model!$M$15+0.000000001),Model!$M$12,(Model!$AJ$13*M20+Model!$AJ$14*O20+Model!$AJ$15*N19+Model!$AJ$16*N21)/Model!$AJ$17))</f>
        <v>0.85804968924793901</v>
      </c>
      <c r="O20" s="12">
        <f ca="1">IF(Model!$M$18=0,0,IF(AND(Model!$M$16=1,O$4&gt;=Model!$M$13-0.000000001,O$4&lt;=Model!$M$13+Model!$M$15+0.000000001,$A20&gt;=Model!$M$14-0.000000001,$A20&lt;=Model!$M$14+Model!$M$15+0.000000001),Model!$M$12,(Model!$AJ$13*N20+Model!$AJ$14*P20+Model!$AJ$15*O19+Model!$AJ$16*O21)/Model!$AJ$17))</f>
        <v>0.77831326088084674</v>
      </c>
      <c r="P20" s="12">
        <f ca="1">IF(Model!$M$18=0,0,IF(AND(Model!$M$16=1,P$4&gt;=Model!$M$13-0.000000001,P$4&lt;=Model!$M$13+Model!$M$15+0.000000001,$A20&gt;=Model!$M$14-0.000000001,$A20&lt;=Model!$M$14+Model!$M$15+0.000000001),Model!$M$12,(Model!$AJ$13*O20+Model!$AJ$14*Q20+Model!$AJ$15*P19+Model!$AJ$16*P21)/Model!$AJ$17))</f>
        <v>0.64893107821725882</v>
      </c>
      <c r="Q20" s="12">
        <f ca="1">IF(Model!$M$18=0,0,IF(AND(Model!$M$16=1,Q$4&gt;=Model!$M$13-0.000000001,Q$4&lt;=Model!$M$13+Model!$M$15+0.000000001,$A20&gt;=Model!$M$14-0.000000001,$A20&lt;=Model!$M$14+Model!$M$15+0.000000001),Model!$M$12,(Model!$AJ$13*P20+Model!$AJ$14*R20+Model!$AJ$15*Q19+Model!$AJ$16*Q21)/Model!$AJ$17))</f>
        <v>0.4271711395636788</v>
      </c>
      <c r="R20" s="12">
        <f>IF(Model!$M$18=0,0,IF(AND(Model!$M$16=1,R$4&gt;=Model!$M$13-0.000000001,R$4&lt;=Model!$M$13+Model!$M$15+0.000000001,$A20&gt;=Model!$M$14-0.000000001,$A20&lt;=Model!$M$14+Model!$M$15+0.000000001),Model!$M$12,(Model!$AJ$13*Q20+Model!$AJ$14*S20+Model!$AJ$15*R19+Model!$AJ$16*R21)/Model!$AJ$17))</f>
        <v>0</v>
      </c>
      <c r="S20" s="12">
        <f>IF(Model!$M$18=0,0,IF(AND(Model!$M$16=1,S$4&gt;=Model!$M$13-0.000000001,S$4&lt;=Model!$M$13+Model!$M$15+0.000000001,$A20&gt;=Model!$M$14-0.000000001,$A20&lt;=Model!$M$14+Model!$M$15+0.000000001),Model!$M$12,(Model!$AJ$13*R20+Model!$AJ$14*T20+Model!$AJ$15*S19+Model!$AJ$16*S21)/Model!$AJ$17))</f>
        <v>0</v>
      </c>
      <c r="T20" s="12">
        <f>IF(Model!$M$18=0,0,IF(AND(Model!$M$16=1,T$4&gt;=Model!$M$13-0.000000001,T$4&lt;=Model!$M$13+Model!$M$15+0.000000001,$A20&gt;=Model!$M$14-0.000000001,$A20&lt;=Model!$M$14+Model!$M$15+0.000000001),Model!$M$12,(Model!$AJ$13*S20+Model!$AJ$14*U20+Model!$AJ$15*T19+Model!$AJ$16*T21)/Model!$AJ$17))</f>
        <v>0</v>
      </c>
      <c r="U20" s="12">
        <f>IF(Model!$M$18=0,0,IF(AND(Model!$M$16=1,U$4&gt;=Model!$M$13-0.000000001,U$4&lt;=Model!$M$13+Model!$M$15+0.000000001,$A20&gt;=Model!$M$14-0.000000001,$A20&lt;=Model!$M$14+Model!$M$15+0.000000001),Model!$M$12,(Model!$AJ$13*T20+Model!$AJ$14*V20+Model!$AJ$15*U19+Model!$AJ$16*U21)/Model!$AJ$17))</f>
        <v>0</v>
      </c>
      <c r="V20" s="12">
        <f>IF(Model!$M$18=0,0,IF(AND(Model!$M$16=1,V$4&gt;=Model!$M$13-0.000000001,V$4&lt;=Model!$M$13+Model!$M$15+0.000000001,$A20&gt;=Model!$M$14-0.000000001,$A20&lt;=Model!$M$14+Model!$M$15+0.000000001),Model!$M$12,(Model!$AJ$13*U20+Model!$AJ$14*W20+Model!$AJ$15*V19+Model!$AJ$16*V21)/Model!$AJ$17))</f>
        <v>0</v>
      </c>
      <c r="W20" s="12">
        <f>IF(Model!$M$18=0,0,IF(AND(Model!$M$16=1,W$4&gt;=Model!$M$13-0.000000001,W$4&lt;=Model!$M$13+Model!$M$15+0.000000001,$A20&gt;=Model!$M$14-0.000000001,$A20&lt;=Model!$M$14+Model!$M$15+0.000000001),Model!$M$12,(Model!$AJ$13*V20+Model!$AJ$14*X20+Model!$AJ$15*W19+Model!$AJ$16*W21)/Model!$AJ$17))</f>
        <v>0</v>
      </c>
      <c r="X20" s="12">
        <f>IF(Model!$M$18=0,0,IF(AND(Model!$M$16=1,X$4&gt;=Model!$M$13-0.000000001,X$4&lt;=Model!$M$13+Model!$M$15+0.000000001,$A20&gt;=Model!$M$14-0.000000001,$A20&lt;=Model!$M$14+Model!$M$15+0.000000001),Model!$M$12,(Model!$AJ$13*W20+Model!$AJ$14*Y20+Model!$AJ$15*X19+Model!$AJ$16*X21)/Model!$AJ$17))</f>
        <v>0</v>
      </c>
      <c r="Y20" s="12">
        <f>IF(Model!$M$18=0,0,IF(AND(Model!$M$16=1,Y$4&gt;=Model!$M$13-0.000000001,Y$4&lt;=Model!$M$13+Model!$M$15+0.000000001,$A20&gt;=Model!$M$14-0.000000001,$A20&lt;=Model!$M$14+Model!$M$15+0.000000001),Model!$M$12,(Model!$AJ$13*X20+Model!$AJ$14*Z20+Model!$AJ$15*Y19+Model!$AJ$16*Y21)/Model!$AJ$17))</f>
        <v>0</v>
      </c>
      <c r="Z20" s="12">
        <f>IF(Model!$M$18=0,0,IF(AND(Model!$M$16=1,Z$4&gt;=Model!$M$13-0.000000001,Z$4&lt;=Model!$M$13+Model!$M$15+0.000000001,$A20&gt;=Model!$M$14-0.000000001,$A20&lt;=Model!$M$14+Model!$M$15+0.000000001),Model!$M$12,(Model!$AJ$13*Y20+Model!$AJ$14*AA20+Model!$AJ$15*Z19+Model!$AJ$16*Z21)/Model!$AJ$17))</f>
        <v>0</v>
      </c>
      <c r="AA20" s="12">
        <f>IF(Model!$M$18=0,0,IF(AND(Model!$M$16=1,AA$4&gt;=Model!$M$13-0.000000001,AA$4&lt;=Model!$M$13+Model!$M$15+0.000000001,$A20&gt;=Model!$M$14-0.000000001,$A20&lt;=Model!$M$14+Model!$M$15+0.000000001),Model!$M$12,(Model!$AJ$13*Z20+Model!$AJ$14*AB20+Model!$AJ$15*AA19+Model!$AJ$16*AA21)/Model!$AJ$17))</f>
        <v>0</v>
      </c>
      <c r="AB20" s="12">
        <f>IF(Model!$M$18=0,0,IF(AND(Model!$M$16=1,AB$4&gt;=Model!$M$13-0.000000001,AB$4&lt;=Model!$M$13+Model!$M$15+0.000000001,$A20&gt;=Model!$M$14-0.000000001,$A20&lt;=Model!$M$14+Model!$M$15+0.000000001),Model!$M$12,(Model!$AJ$13*AA20+Model!$AJ$14*AC20+Model!$AJ$15*AB19+Model!$AJ$16*AB21)/Model!$AJ$17))</f>
        <v>0</v>
      </c>
      <c r="AC20" s="12">
        <f ca="1">IF(Model!$M$18=0,0,IF(AND(Model!$M$16=1,AC$4&gt;=Model!$M$13-0.000000001,AC$4&lt;=Model!$M$13+Model!$M$15+0.000000001,$A20&gt;=Model!$M$14-0.000000001,$A20&lt;=Model!$M$14+Model!$M$15+0.000000001),Model!$M$12,(Model!$AJ$13*AB20+Model!$AJ$14*AD20+Model!$AJ$15*AC19+Model!$AJ$16*AC21)/Model!$AJ$17))</f>
        <v>6.4889866231655075E-2</v>
      </c>
      <c r="AD20" s="12">
        <f ca="1">IF(Model!$M$18=0,0,IF(AND(Model!$M$16=1,AD$4&gt;=Model!$M$13-0.000000001,AD$4&lt;=Model!$M$13+Model!$M$15+0.000000001,$A20&gt;=Model!$M$14-0.000000001,$A20&lt;=Model!$M$14+Model!$M$15+0.000000001),Model!$M$12,(Model!$AJ$13*AC20+Model!$AJ$14*AE20+Model!$AJ$15*AD19+Model!$AJ$16*AD21)/Model!$AJ$17))</f>
        <v>0.10415998498684642</v>
      </c>
      <c r="AE20" s="12">
        <f ca="1">IF(Model!$M$18=0,0,IF(AND(Model!$M$16=1,AE$4&gt;=Model!$M$13-0.000000001,AE$4&lt;=Model!$M$13+Model!$M$15+0.000000001,$A20&gt;=Model!$M$14-0.000000001,$A20&lt;=Model!$M$14+Model!$M$15+0.000000001),Model!$M$12,(Model!$AJ$13*AD20+Model!$AJ$14*AF20+Model!$AJ$15*AE19+Model!$AJ$16*AE21)/Model!$AJ$17))</f>
        <v>0.132058892266742</v>
      </c>
      <c r="AF20" s="12">
        <f ca="1">IF(Model!$M$18=0,0,IF(AND(Model!$M$16=1,AF$4&gt;=Model!$M$13-0.000000001,AF$4&lt;=Model!$M$13+Model!$M$15+0.000000001,$A20&gt;=Model!$M$14-0.000000001,$A20&lt;=Model!$M$14+Model!$M$15+0.000000001),Model!$M$12,(Model!$AJ$13*AE20+Model!$AJ$14*AG20+Model!$AJ$15*AF19+Model!$AJ$16*AF21)/Model!$AJ$17))</f>
        <v>0.15399032222207151</v>
      </c>
      <c r="AG20" s="12">
        <f ca="1">IF(Model!$M$18=0,0,IF(AND(Model!$M$16=1,AG$4&gt;=Model!$M$13-0.000000001,AG$4&lt;=Model!$M$13+Model!$M$15+0.000000001,$A20&gt;=Model!$M$14-0.000000001,$A20&lt;=Model!$M$14+Model!$M$15+0.000000001),Model!$M$12,(Model!$AJ$13*AF20+Model!$AJ$14*AH20+Model!$AJ$15*AG19+Model!$AJ$16*AG21)/Model!$AJ$17))</f>
        <v>0.17231965817990111</v>
      </c>
      <c r="AH20" s="12">
        <f ca="1">IF(Model!$M$18=0,0,IF(AND(Model!$M$16=1,AH$4&gt;=Model!$M$13-0.000000001,AH$4&lt;=Model!$M$13+Model!$M$15+0.000000001,$A20&gt;=Model!$M$14-0.000000001,$A20&lt;=Model!$M$14+Model!$M$15+0.000000001),Model!$M$12,(Model!$AJ$13*AG20+Model!$AJ$14*AI20+Model!$AJ$15*AH19+Model!$AJ$16*AH21)/Model!$AJ$17))</f>
        <v>0.18823898243154374</v>
      </c>
      <c r="AI20" s="12">
        <f ca="1">IF(Model!$M$18=0,0,IF(AND(Model!$M$16=1,AI$4&gt;=Model!$M$13-0.000000001,AI$4&lt;=Model!$M$13+Model!$M$15+0.000000001,$A20&gt;=Model!$M$14-0.000000001,$A20&lt;=Model!$M$14+Model!$M$15+0.000000001),Model!$M$12,(Model!$AJ$13*AH20+Model!$AJ$14*AJ20+Model!$AJ$15*AI19+Model!$AJ$16*AI21)/Model!$AJ$17))</f>
        <v>0.20242371070879536</v>
      </c>
      <c r="AJ20" s="12">
        <f ca="1">IF(Model!$M$18=0,0,IF(AND(Model!$M$16=1,AJ$4&gt;=Model!$M$13-0.000000001,AJ$4&lt;=Model!$M$13+Model!$M$15+0.000000001,$A20&gt;=Model!$M$14-0.000000001,$A20&lt;=Model!$M$14+Model!$M$15+0.000000001),Model!$M$12,(Model!$AJ$13*AI20+Model!$AJ$14*AK20+Model!$AJ$15*AJ19+Model!$AJ$16*AJ21)/Model!$AJ$17))</f>
        <v>0.21529115407400026</v>
      </c>
      <c r="AK20" s="12">
        <f ca="1">IF(Model!$M$18=0,0,IF(AND(Model!$M$16=1,AK$4&gt;=Model!$M$13-0.000000001,AK$4&lt;=Model!$M$13+Model!$M$15+0.000000001,$A20&gt;=Model!$M$14-0.000000001,$A20&lt;=Model!$M$14+Model!$M$15+0.000000001),Model!$M$12,(Model!$AJ$13*AJ20+Model!$AJ$14*AL20+Model!$AJ$15*AK19+Model!$AJ$16*AK21)/Model!$AJ$17))</f>
        <v>0.22711545454247226</v>
      </c>
      <c r="AL20" s="12">
        <f ca="1">IF(Model!$M$18=0,0,IF(AND(Model!$M$16=1,AL$4&gt;=Model!$M$13-0.000000001,AL$4&lt;=Model!$M$13+Model!$M$15+0.000000001,$A20&gt;=Model!$M$14-0.000000001,$A20&lt;=Model!$M$14+Model!$M$15+0.000000001),Model!$M$12,(Model!$AJ$13*AK20+Model!$AJ$14*AM20+Model!$AJ$15*AL19+Model!$AJ$16*AL21)/Model!$AJ$17))</f>
        <v>0.23808488689416821</v>
      </c>
      <c r="AM20" s="12">
        <f ca="1">IF(Model!$M$18=0,0,IF(AND(Model!$M$16=1,AM$4&gt;=Model!$M$13-0.000000001,AM$4&lt;=Model!$M$13+Model!$M$15+0.000000001,$A20&gt;=Model!$M$14-0.000000001,$A20&lt;=Model!$M$14+Model!$M$15+0.000000001),Model!$M$12,(Model!$AJ$13*AL20+Model!$AJ$14*AN20+Model!$AJ$15*AM19+Model!$AJ$16*AM21)/Model!$AJ$17))</f>
        <v>0.24833330043293086</v>
      </c>
      <c r="AN20" s="12">
        <f ca="1">IF(Model!$M$18=0,0,IF(AND(Model!$M$16=1,AN$4&gt;=Model!$M$13-0.000000001,AN$4&lt;=Model!$M$13+Model!$M$15+0.000000001,$A20&gt;=Model!$M$14-0.000000001,$A20&lt;=Model!$M$14+Model!$M$15+0.000000001),Model!$M$12,(Model!$AJ$13*AM20+Model!$AJ$14*AO20+Model!$AJ$15*AN19+Model!$AJ$16*AN21)/Model!$AJ$17))</f>
        <v>0.25795867751843976</v>
      </c>
      <c r="AO20" s="12">
        <f ca="1">IF(Model!$M$18=0,0,IF(AND(Model!$M$16=1,AO$4&gt;=Model!$M$13-0.000000001,AO$4&lt;=Model!$M$13+Model!$M$15+0.000000001,$A20&gt;=Model!$M$14-0.000000001,$A20&lt;=Model!$M$14+Model!$M$15+0.000000001),Model!$M$12,(Model!$AJ$13*AN20+Model!$AJ$14*AP20+Model!$AJ$15*AO19+Model!$AJ$16*AO21)/Model!$AJ$17))</f>
        <v>0.2670346805784819</v>
      </c>
      <c r="AP20" s="12">
        <f ca="1">IF(Model!$M$18=0,0,IF(AND(Model!$M$16=1,AP$4&gt;=Model!$M$13-0.000000001,AP$4&lt;=Model!$M$13+Model!$M$15+0.000000001,$A20&gt;=Model!$M$14-0.000000001,$A20&lt;=Model!$M$14+Model!$M$15+0.000000001),Model!$M$12,(Model!$AJ$13*AO20+Model!$AJ$14*AQ20+Model!$AJ$15*AP19+Model!$AJ$16*AP21)/Model!$AJ$17))</f>
        <v>0.275618109835856</v>
      </c>
      <c r="AQ20" s="12">
        <f ca="1">IF(Model!$M$18=0,0,IF(AND(Model!$M$16=1,AQ$4&gt;=Model!$M$13-0.000000001,AQ$4&lt;=Model!$M$13+Model!$M$15+0.000000001,$A20&gt;=Model!$M$14-0.000000001,$A20&lt;=Model!$M$14+Model!$M$15+0.000000001),Model!$M$12,(Model!$AJ$13*AP20+Model!$AJ$14*AR20+Model!$AJ$15*AQ19+Model!$AJ$16*AQ21)/Model!$AJ$17))</f>
        <v>0.28375384896886602</v>
      </c>
      <c r="AR20" s="12">
        <f ca="1">IF(Model!$M$18=0,0,IF(AND(Model!$M$16=1,AR$4&gt;=Model!$M$13-0.000000001,AR$4&lt;=Model!$M$13+Model!$M$15+0.000000001,$A20&gt;=Model!$M$14-0.000000001,$A20&lt;=Model!$M$14+Model!$M$15+0.000000001),Model!$M$12,(Model!$AJ$13*AQ20+Model!$AJ$14*AS20+Model!$AJ$15*AR19+Model!$AJ$16*AR21)/Model!$AJ$17))</f>
        <v>0.29147820647628692</v>
      </c>
      <c r="AS20" s="12">
        <f ca="1">IF(Model!$M$18=0,0,IF(AND(Model!$M$16=1,AS$4&gt;=Model!$M$13-0.000000001,AS$4&lt;=Model!$M$13+Model!$M$15+0.000000001,$A20&gt;=Model!$M$14-0.000000001,$A20&lt;=Model!$M$14+Model!$M$15+0.000000001),Model!$M$12,(Model!$AJ$13*AR20+Model!$AJ$14*AT20+Model!$AJ$15*AS19+Model!$AJ$16*AS21)/Model!$AJ$17))</f>
        <v>0.29882120071125756</v>
      </c>
      <c r="AT20" s="12">
        <f ca="1">IF(Model!$M$18=0,0,IF(AND(Model!$M$16=1,AT$4&gt;=Model!$M$13-0.000000001,AT$4&lt;=Model!$M$13+Model!$M$15+0.000000001,$A20&gt;=Model!$M$14-0.000000001,$A20&lt;=Model!$M$14+Model!$M$15+0.000000001),Model!$M$12,(Model!$AJ$13*AS20+Model!$AJ$14*AU20+Model!$AJ$15*AT19+Model!$AJ$16*AT21)/Model!$AJ$17))</f>
        <v>0.30580813005044377</v>
      </c>
      <c r="AU20" s="12">
        <f ca="1">IF(Model!$M$18=0,0,IF(AND(Model!$M$16=1,AU$4&gt;=Model!$M$13-0.000000001,AU$4&lt;=Model!$M$13+Model!$M$15+0.000000001,$A20&gt;=Model!$M$14-0.000000001,$A20&lt;=Model!$M$14+Model!$M$15+0.000000001),Model!$M$12,(Model!$AJ$13*AT20+Model!$AJ$14*AV20+Model!$AJ$15*AU19+Model!$AJ$16*AU21)/Model!$AJ$17))</f>
        <v>0.31246064406126245</v>
      </c>
      <c r="AV20" s="12">
        <f ca="1">IF(Model!$M$18=0,0,IF(AND(Model!$M$16=1,AV$4&gt;=Model!$M$13-0.000000001,AV$4&lt;=Model!$M$13+Model!$M$15+0.000000001,$A20&gt;=Model!$M$14-0.000000001,$A20&lt;=Model!$M$14+Model!$M$15+0.000000001),Model!$M$12,(Model!$AJ$13*AU20+Model!$AJ$14*AW20+Model!$AJ$15*AV19+Model!$AJ$16*AV21)/Model!$AJ$17))</f>
        <v>0.31879745045474184</v>
      </c>
      <c r="AW20" s="12">
        <f ca="1">IF(Model!$M$18=0,0,IF(AND(Model!$M$16=1,AW$4&gt;=Model!$M$13-0.000000001,AW$4&lt;=Model!$M$13+Model!$M$15+0.000000001,$A20&gt;=Model!$M$14-0.000000001,$A20&lt;=Model!$M$14+Model!$M$15+0.000000001),Model!$M$12,(Model!$AJ$13*AV20+Model!$AJ$14*AX20+Model!$AJ$15*AW19+Model!$AJ$16*AW21)/Model!$AJ$17))</f>
        <v>0.32483473613944697</v>
      </c>
      <c r="AX20" s="12">
        <f ca="1">IF(Model!$M$18=0,0,IF(AND(Model!$M$16=1,AX$4&gt;=Model!$M$13-0.000000001,AX$4&lt;=Model!$M$13+Model!$M$15+0.000000001,$A20&gt;=Model!$M$14-0.000000001,$A20&lt;=Model!$M$14+Model!$M$15+0.000000001),Model!$M$12,(Model!$AJ$13*AW20+Model!$AJ$14*AY20+Model!$AJ$15*AX19+Model!$AJ$16*AX21)/Model!$AJ$17))</f>
        <v>0.33058633663752485</v>
      </c>
      <c r="AY20" s="12">
        <f ca="1">IF(Model!$M$18=0,0,IF(AND(Model!$M$16=1,AY$4&gt;=Model!$M$13-0.000000001,AY$4&lt;=Model!$M$13+Model!$M$15+0.000000001,$A20&gt;=Model!$M$14-0.000000001,$A20&lt;=Model!$M$14+Model!$M$15+0.000000001),Model!$M$12,(Model!$AJ$13*AX20+Model!$AJ$14*AZ20+Model!$AJ$15*AY19+Model!$AJ$16*AY21)/Model!$AJ$17))</f>
        <v>0.33606364775929515</v>
      </c>
      <c r="AZ20" s="12">
        <f ca="1">IF(Model!$M$18=0,0,IF(AND(Model!$M$16=1,AZ$4&gt;=Model!$M$13-0.000000001,AZ$4&lt;=Model!$M$13+Model!$M$15+0.000000001,$A20&gt;=Model!$M$14-0.000000001,$A20&lt;=Model!$M$14+Model!$M$15+0.000000001),Model!$M$12,(Model!$AJ$13*AY20+Model!$AJ$14*BA20+Model!$AJ$15*AZ19+Model!$AJ$16*AZ21)/Model!$AJ$17))</f>
        <v>0.34127522900905305</v>
      </c>
      <c r="BA20" s="12">
        <f ca="1">IF(Model!$M$18=0,0,IF(AND(Model!$M$16=1,BA$4&gt;=Model!$M$13-0.000000001,BA$4&lt;=Model!$M$13+Model!$M$15+0.000000001,$A20&gt;=Model!$M$14-0.000000001,$A20&lt;=Model!$M$14+Model!$M$15+0.000000001),Model!$M$12,(Model!$AJ$13*AZ20+Model!$AJ$14*BB20+Model!$AJ$15*BA19+Model!$AJ$16*BA21)/Model!$AJ$17))</f>
        <v>0.34622599109414365</v>
      </c>
      <c r="BB20" s="12">
        <f ca="1">IF(Model!$M$18=0,0,IF(AND(Model!$M$16=1,BB$4&gt;=Model!$M$13-0.000000001,BB$4&lt;=Model!$M$13+Model!$M$15+0.000000001,$A20&gt;=Model!$M$14-0.000000001,$A20&lt;=Model!$M$14+Model!$M$15+0.000000001),Model!$M$12,(Model!$AJ$13*BA20+Model!$AJ$14*BC20+Model!$AJ$15*BB19+Model!$AJ$16*BB21)/Model!$AJ$17))</f>
        <v>0.3509157787836385</v>
      </c>
      <c r="BC20" s="12">
        <f ca="1">IF(Model!$M$18=0,0,IF(AND(Model!$M$16=1,BC$4&gt;=Model!$M$13-0.000000001,BC$4&lt;=Model!$M$13+Model!$M$15+0.000000001,$A20&gt;=Model!$M$14-0.000000001,$A20&lt;=Model!$M$14+Model!$M$15+0.000000001),Model!$M$12,(Model!$AJ$13*BB20+Model!$AJ$14*BD20+Model!$AJ$15*BC19+Model!$AJ$16*BC21)/Model!$AJ$17))</f>
        <v>0.35533703876691164</v>
      </c>
      <c r="BD20" s="12">
        <f ca="1">IF(Model!$M$18=0,0,IF(AND(Model!$M$16=1,BD$4&gt;=Model!$M$13-0.000000001,BD$4&lt;=Model!$M$13+Model!$M$15+0.000000001,$A20&gt;=Model!$M$14-0.000000001,$A20&lt;=Model!$M$14+Model!$M$15+0.000000001),Model!$M$12,(Model!$AJ$13*BC20+Model!$AJ$14*BE20+Model!$AJ$15*BD19+Model!$AJ$16*BD21)/Model!$AJ$17))</f>
        <v>0.3594710751491722</v>
      </c>
      <c r="BE20" s="12">
        <f ca="1">IF(Model!$M$18=0,0,IF(AND(Model!$M$16=1,BE$4&gt;=Model!$M$13-0.000000001,BE$4&lt;=Model!$M$13+Model!$M$15+0.000000001,$A20&gt;=Model!$M$14-0.000000001,$A20&lt;=Model!$M$14+Model!$M$15+0.000000001),Model!$M$12,(Model!$AJ$13*BD20+Model!$AJ$14*BF20+Model!$AJ$15*BE19+Model!$AJ$16*BE21)/Model!$AJ$17))</f>
        <v>0.36328210417394136</v>
      </c>
      <c r="BF20" s="12">
        <f ca="1">IF(Model!$M$18=0,0,IF(AND(Model!$M$16=1,BF$4&gt;=Model!$M$13-0.000000001,BF$4&lt;=Model!$M$13+Model!$M$15+0.000000001,$A20&gt;=Model!$M$14-0.000000001,$A20&lt;=Model!$M$14+Model!$M$15+0.000000001),Model!$M$12,(Model!$AJ$13*BE20+Model!$AJ$14*BG20+Model!$AJ$15*BF19+Model!$AJ$16*BF21)/Model!$AJ$17))</f>
        <v>0.36670786438188752</v>
      </c>
      <c r="BG20" s="12">
        <f ca="1">IF(Model!$M$18=0,0,IF(AND(Model!$M$16=1,BG$4&gt;=Model!$M$13-0.000000001,BG$4&lt;=Model!$M$13+Model!$M$15+0.000000001,$A20&gt;=Model!$M$14-0.000000001,$A20&lt;=Model!$M$14+Model!$M$15+0.000000001),Model!$M$12,(Model!$AJ$13*BF20+Model!$AJ$14*BH20+Model!$AJ$15*BG19+Model!$AJ$16*BG21)/Model!$AJ$17))</f>
        <v>0.36964482418827793</v>
      </c>
      <c r="BH20" s="12">
        <f ca="1">IF(Model!$M$18=0,0,IF(AND(Model!$M$16=1,BH$4&gt;=Model!$M$13-0.000000001,BH$4&lt;=Model!$M$13+Model!$M$15+0.000000001,$A20&gt;=Model!$M$14-0.000000001,$A20&lt;=Model!$M$14+Model!$M$15+0.000000001),Model!$M$12,(Model!$AJ$13*BG20+Model!$AJ$14*BI20+Model!$AJ$15*BH19+Model!$AJ$16*BH21)/Model!$AJ$17))</f>
        <v>0.3719249073990567</v>
      </c>
      <c r="BI20" s="12">
        <f ca="1">IF(Model!$M$18=0,0,IF(AND(Model!$M$16=1,BI$4&gt;=Model!$M$13-0.000000001,BI$4&lt;=Model!$M$13+Model!$M$15+0.000000001,$A20&gt;=Model!$M$14-0.000000001,$A20&lt;=Model!$M$14+Model!$M$15+0.000000001),Model!$M$12,(Model!$AJ$13*BH20+Model!$AJ$14*BJ20+Model!$AJ$15*BI19+Model!$AJ$16*BI21)/Model!$AJ$17))</f>
        <v>0.37327889532289782</v>
      </c>
      <c r="BJ20" s="12">
        <f ca="1">IF(Model!$M$18=0,0,IF(AND(Model!$M$16=1,BJ$4&gt;=Model!$M$13-0.000000001,BJ$4&lt;=Model!$M$13+Model!$M$15+0.000000001,$A20&gt;=Model!$M$14-0.000000001,$A20&lt;=Model!$M$14+Model!$M$15+0.000000001),Model!$M$12,BI20))</f>
        <v>0.37327889532289782</v>
      </c>
      <c r="BK20" s="1"/>
    </row>
    <row r="21" spans="1:63" ht="13.5" customHeight="1">
      <c r="A21" s="14">
        <f>Model!$M$7-16*Model!$AJ$9</f>
        <v>1.2</v>
      </c>
      <c r="B21" s="12">
        <f>IF(Model!$M$18=0,0,IF(AND(Model!$M$16=1,B$4&gt;=Model!$M$13-0.000000001,B$4&lt;=Model!$M$13+Model!$M$15+0.000000001,$A21&gt;=Model!$M$14-0.000000001,$A21&lt;=Model!$M$14+Model!$M$15+0.000000001),Model!$M$12,Model!$M$11))</f>
        <v>1</v>
      </c>
      <c r="C21" s="12">
        <f ca="1">IF(Model!$M$18=0,0,IF(AND(Model!$M$16=1,C$4&gt;=Model!$M$13-0.000000001,C$4&lt;=Model!$M$13+Model!$M$15+0.000000001,$A21&gt;=Model!$M$14-0.000000001,$A21&lt;=Model!$M$14+Model!$M$15+0.000000001),Model!$M$12,(Model!$AJ$13*B21+Model!$AJ$14*D21+Model!$AJ$15*C20+Model!$AJ$16*C22)/Model!$AJ$17))</f>
        <v>0.99950095893174307</v>
      </c>
      <c r="D21" s="12">
        <f ca="1">IF(Model!$M$18=0,0,IF(AND(Model!$M$16=1,D$4&gt;=Model!$M$13-0.000000001,D$4&lt;=Model!$M$13+Model!$M$15+0.000000001,$A21&gt;=Model!$M$14-0.000000001,$A21&lt;=Model!$M$14+Model!$M$15+0.000000001),Model!$M$12,(Model!$AJ$13*C21+Model!$AJ$14*E21+Model!$AJ$15*D20+Model!$AJ$16*D22)/Model!$AJ$17))</f>
        <v>0.99874670302581814</v>
      </c>
      <c r="E21" s="12">
        <f ca="1">IF(Model!$M$18=0,0,IF(AND(Model!$M$16=1,E$4&gt;=Model!$M$13-0.000000001,E$4&lt;=Model!$M$13+Model!$M$15+0.000000001,$A21&gt;=Model!$M$14-0.000000001,$A21&lt;=Model!$M$14+Model!$M$15+0.000000001),Model!$M$12,(Model!$AJ$13*D21+Model!$AJ$14*F21+Model!$AJ$15*E20+Model!$AJ$16*E22)/Model!$AJ$17))</f>
        <v>0.99760082768194969</v>
      </c>
      <c r="F21" s="12">
        <f ca="1">IF(Model!$M$18=0,0,IF(AND(Model!$M$16=1,F$4&gt;=Model!$M$13-0.000000001,F$4&lt;=Model!$M$13+Model!$M$15+0.000000001,$A21&gt;=Model!$M$14-0.000000001,$A21&lt;=Model!$M$14+Model!$M$15+0.000000001),Model!$M$12,(Model!$AJ$13*E21+Model!$AJ$14*G21+Model!$AJ$15*F20+Model!$AJ$16*F22)/Model!$AJ$17))</f>
        <v>0.99585364915276608</v>
      </c>
      <c r="G21" s="12">
        <f ca="1">IF(Model!$M$18=0,0,IF(AND(Model!$M$16=1,G$4&gt;=Model!$M$13-0.000000001,G$4&lt;=Model!$M$13+Model!$M$15+0.000000001,$A21&gt;=Model!$M$14-0.000000001,$A21&lt;=Model!$M$14+Model!$M$15+0.000000001),Model!$M$12,(Model!$AJ$13*F21+Model!$AJ$14*H21+Model!$AJ$15*G20+Model!$AJ$16*G22)/Model!$AJ$17))</f>
        <v>0.99318228011629162</v>
      </c>
      <c r="H21" s="12">
        <f ca="1">IF(Model!$M$18=0,0,IF(AND(Model!$M$16=1,H$4&gt;=Model!$M$13-0.000000001,H$4&lt;=Model!$M$13+Model!$M$15+0.000000001,$A21&gt;=Model!$M$14-0.000000001,$A21&lt;=Model!$M$14+Model!$M$15+0.000000001),Model!$M$12,(Model!$AJ$13*G21+Model!$AJ$14*I21+Model!$AJ$15*H20+Model!$AJ$16*H22)/Model!$AJ$17))</f>
        <v>0.98908845781698995</v>
      </c>
      <c r="I21" s="12">
        <f ca="1">IF(Model!$M$18=0,0,IF(AND(Model!$M$16=1,I$4&gt;=Model!$M$13-0.000000001,I$4&lt;=Model!$M$13+Model!$M$15+0.000000001,$A21&gt;=Model!$M$14-0.000000001,$A21&lt;=Model!$M$14+Model!$M$15+0.000000001),Model!$M$12,(Model!$AJ$13*H21+Model!$AJ$14*J21+Model!$AJ$15*I20+Model!$AJ$16*I22)/Model!$AJ$17))</f>
        <v>0.98280118287408913</v>
      </c>
      <c r="J21" s="12">
        <f ca="1">IF(Model!$M$18=0,0,IF(AND(Model!$M$16=1,J$4&gt;=Model!$M$13-0.000000001,J$4&lt;=Model!$M$13+Model!$M$15+0.000000001,$A21&gt;=Model!$M$14-0.000000001,$A21&lt;=Model!$M$14+Model!$M$15+0.000000001),Model!$M$12,(Model!$AJ$13*I21+Model!$AJ$14*K21+Model!$AJ$15*J20+Model!$AJ$16*J22)/Model!$AJ$17))</f>
        <v>0.9731230358510099</v>
      </c>
      <c r="K21" s="12">
        <f ca="1">IF(Model!$M$18=0,0,IF(AND(Model!$M$16=1,K$4&gt;=Model!$M$13-0.000000001,K$4&lt;=Model!$M$13+Model!$M$15+0.000000001,$A21&gt;=Model!$M$14-0.000000001,$A21&lt;=Model!$M$14+Model!$M$15+0.000000001),Model!$M$12,(Model!$AJ$13*J21+Model!$AJ$14*L21+Model!$AJ$15*K20+Model!$AJ$16*K22)/Model!$AJ$17))</f>
        <v>0.95818480539481599</v>
      </c>
      <c r="L21" s="12">
        <f ca="1">IF(Model!$M$18=0,0,IF(AND(Model!$M$16=1,L$4&gt;=Model!$M$13-0.000000001,L$4&lt;=Model!$M$13+Model!$M$15+0.000000001,$A21&gt;=Model!$M$14-0.000000001,$A21&lt;=Model!$M$14+Model!$M$15+0.000000001),Model!$M$12,(Model!$AJ$13*K21+Model!$AJ$14*M21+Model!$AJ$15*L20+Model!$AJ$16*L22)/Model!$AJ$17))</f>
        <v>0.93504723067309603</v>
      </c>
      <c r="M21" s="12">
        <f ca="1">IF(Model!$M$18=0,0,IF(AND(Model!$M$16=1,M$4&gt;=Model!$M$13-0.000000001,M$4&lt;=Model!$M$13+Model!$M$15+0.000000001,$A21&gt;=Model!$M$14-0.000000001,$A21&lt;=Model!$M$14+Model!$M$15+0.000000001),Model!$M$12,(Model!$AJ$13*L21+Model!$AJ$14*N21+Model!$AJ$15*M20+Model!$AJ$16*M22)/Model!$AJ$17))</f>
        <v>0.89903938521053162</v>
      </c>
      <c r="N21" s="12">
        <f ca="1">IF(Model!$M$18=0,0,IF(AND(Model!$M$16=1,N$4&gt;=Model!$M$13-0.000000001,N$4&lt;=Model!$M$13+Model!$M$15+0.000000001,$A21&gt;=Model!$M$14-0.000000001,$A21&lt;=Model!$M$14+Model!$M$15+0.000000001),Model!$M$12,(Model!$AJ$13*M21+Model!$AJ$14*O21+Model!$AJ$15*N20+Model!$AJ$16*N22)/Model!$AJ$17))</f>
        <v>0.84262494803847976</v>
      </c>
      <c r="O21" s="12">
        <f ca="1">IF(Model!$M$18=0,0,IF(AND(Model!$M$16=1,O$4&gt;=Model!$M$13-0.000000001,O$4&lt;=Model!$M$13+Model!$M$15+0.000000001,$A21&gt;=Model!$M$14-0.000000001,$A21&lt;=Model!$M$14+Model!$M$15+0.000000001),Model!$M$12,(Model!$AJ$13*N21+Model!$AJ$14*P21+Model!$AJ$15*O20+Model!$AJ$16*O22)/Model!$AJ$17))</f>
        <v>0.75339009277304392</v>
      </c>
      <c r="P21" s="12">
        <f ca="1">IF(Model!$M$18=0,0,IF(AND(Model!$M$16=1,P$4&gt;=Model!$M$13-0.000000001,P$4&lt;=Model!$M$13+Model!$M$15+0.000000001,$A21&gt;=Model!$M$14-0.000000001,$A21&lt;=Model!$M$14+Model!$M$15+0.000000001),Model!$M$12,(Model!$AJ$13*O21+Model!$AJ$14*Q21+Model!$AJ$15*P20+Model!$AJ$16*P22)/Model!$AJ$17))</f>
        <v>0.61039855925294095</v>
      </c>
      <c r="Q21" s="12">
        <f ca="1">IF(Model!$M$18=0,0,IF(AND(Model!$M$16=1,Q$4&gt;=Model!$M$13-0.000000001,Q$4&lt;=Model!$M$13+Model!$M$15+0.000000001,$A21&gt;=Model!$M$14-0.000000001,$A21&lt;=Model!$M$14+Model!$M$15+0.000000001),Model!$M$12,(Model!$AJ$13*P21+Model!$AJ$14*R21+Model!$AJ$15*Q20+Model!$AJ$16*Q22)/Model!$AJ$17))</f>
        <v>0.37799863830038011</v>
      </c>
      <c r="R21" s="12">
        <f>IF(Model!$M$18=0,0,IF(AND(Model!$M$16=1,R$4&gt;=Model!$M$13-0.000000001,R$4&lt;=Model!$M$13+Model!$M$15+0.000000001,$A21&gt;=Model!$M$14-0.000000001,$A21&lt;=Model!$M$14+Model!$M$15+0.000000001),Model!$M$12,(Model!$AJ$13*Q21+Model!$AJ$14*S21+Model!$AJ$15*R20+Model!$AJ$16*R22)/Model!$AJ$17))</f>
        <v>0</v>
      </c>
      <c r="S21" s="12">
        <f>IF(Model!$M$18=0,0,IF(AND(Model!$M$16=1,S$4&gt;=Model!$M$13-0.000000001,S$4&lt;=Model!$M$13+Model!$M$15+0.000000001,$A21&gt;=Model!$M$14-0.000000001,$A21&lt;=Model!$M$14+Model!$M$15+0.000000001),Model!$M$12,(Model!$AJ$13*R21+Model!$AJ$14*T21+Model!$AJ$15*S20+Model!$AJ$16*S22)/Model!$AJ$17))</f>
        <v>0</v>
      </c>
      <c r="T21" s="12">
        <f>IF(Model!$M$18=0,0,IF(AND(Model!$M$16=1,T$4&gt;=Model!$M$13-0.000000001,T$4&lt;=Model!$M$13+Model!$M$15+0.000000001,$A21&gt;=Model!$M$14-0.000000001,$A21&lt;=Model!$M$14+Model!$M$15+0.000000001),Model!$M$12,(Model!$AJ$13*S21+Model!$AJ$14*U21+Model!$AJ$15*T20+Model!$AJ$16*T22)/Model!$AJ$17))</f>
        <v>0</v>
      </c>
      <c r="U21" s="12">
        <f>IF(Model!$M$18=0,0,IF(AND(Model!$M$16=1,U$4&gt;=Model!$M$13-0.000000001,U$4&lt;=Model!$M$13+Model!$M$15+0.000000001,$A21&gt;=Model!$M$14-0.000000001,$A21&lt;=Model!$M$14+Model!$M$15+0.000000001),Model!$M$12,(Model!$AJ$13*T21+Model!$AJ$14*V21+Model!$AJ$15*U20+Model!$AJ$16*U22)/Model!$AJ$17))</f>
        <v>0</v>
      </c>
      <c r="V21" s="12">
        <f>IF(Model!$M$18=0,0,IF(AND(Model!$M$16=1,V$4&gt;=Model!$M$13-0.000000001,V$4&lt;=Model!$M$13+Model!$M$15+0.000000001,$A21&gt;=Model!$M$14-0.000000001,$A21&lt;=Model!$M$14+Model!$M$15+0.000000001),Model!$M$12,(Model!$AJ$13*U21+Model!$AJ$14*W21+Model!$AJ$15*V20+Model!$AJ$16*V22)/Model!$AJ$17))</f>
        <v>0</v>
      </c>
      <c r="W21" s="12">
        <f>IF(Model!$M$18=0,0,IF(AND(Model!$M$16=1,W$4&gt;=Model!$M$13-0.000000001,W$4&lt;=Model!$M$13+Model!$M$15+0.000000001,$A21&gt;=Model!$M$14-0.000000001,$A21&lt;=Model!$M$14+Model!$M$15+0.000000001),Model!$M$12,(Model!$AJ$13*V21+Model!$AJ$14*X21+Model!$AJ$15*W20+Model!$AJ$16*W22)/Model!$AJ$17))</f>
        <v>0</v>
      </c>
      <c r="X21" s="12">
        <f>IF(Model!$M$18=0,0,IF(AND(Model!$M$16=1,X$4&gt;=Model!$M$13-0.000000001,X$4&lt;=Model!$M$13+Model!$M$15+0.000000001,$A21&gt;=Model!$M$14-0.000000001,$A21&lt;=Model!$M$14+Model!$M$15+0.000000001),Model!$M$12,(Model!$AJ$13*W21+Model!$AJ$14*Y21+Model!$AJ$15*X20+Model!$AJ$16*X22)/Model!$AJ$17))</f>
        <v>0</v>
      </c>
      <c r="Y21" s="12">
        <f>IF(Model!$M$18=0,0,IF(AND(Model!$M$16=1,Y$4&gt;=Model!$M$13-0.000000001,Y$4&lt;=Model!$M$13+Model!$M$15+0.000000001,$A21&gt;=Model!$M$14-0.000000001,$A21&lt;=Model!$M$14+Model!$M$15+0.000000001),Model!$M$12,(Model!$AJ$13*X21+Model!$AJ$14*Z21+Model!$AJ$15*Y20+Model!$AJ$16*Y22)/Model!$AJ$17))</f>
        <v>0</v>
      </c>
      <c r="Z21" s="12">
        <f>IF(Model!$M$18=0,0,IF(AND(Model!$M$16=1,Z$4&gt;=Model!$M$13-0.000000001,Z$4&lt;=Model!$M$13+Model!$M$15+0.000000001,$A21&gt;=Model!$M$14-0.000000001,$A21&lt;=Model!$M$14+Model!$M$15+0.000000001),Model!$M$12,(Model!$AJ$13*Y21+Model!$AJ$14*AA21+Model!$AJ$15*Z20+Model!$AJ$16*Z22)/Model!$AJ$17))</f>
        <v>0</v>
      </c>
      <c r="AA21" s="12">
        <f>IF(Model!$M$18=0,0,IF(AND(Model!$M$16=1,AA$4&gt;=Model!$M$13-0.000000001,AA$4&lt;=Model!$M$13+Model!$M$15+0.000000001,$A21&gt;=Model!$M$14-0.000000001,$A21&lt;=Model!$M$14+Model!$M$15+0.000000001),Model!$M$12,(Model!$AJ$13*Z21+Model!$AJ$14*AB21+Model!$AJ$15*AA20+Model!$AJ$16*AA22)/Model!$AJ$17))</f>
        <v>0</v>
      </c>
      <c r="AB21" s="12">
        <f>IF(Model!$M$18=0,0,IF(AND(Model!$M$16=1,AB$4&gt;=Model!$M$13-0.000000001,AB$4&lt;=Model!$M$13+Model!$M$15+0.000000001,$A21&gt;=Model!$M$14-0.000000001,$A21&lt;=Model!$M$14+Model!$M$15+0.000000001),Model!$M$12,(Model!$AJ$13*AA21+Model!$AJ$14*AC21+Model!$AJ$15*AB20+Model!$AJ$16*AB22)/Model!$AJ$17))</f>
        <v>0</v>
      </c>
      <c r="AC21" s="12">
        <f ca="1">IF(Model!$M$18=0,0,IF(AND(Model!$M$16=1,AC$4&gt;=Model!$M$13-0.000000001,AC$4&lt;=Model!$M$13+Model!$M$15+0.000000001,$A21&gt;=Model!$M$14-0.000000001,$A21&lt;=Model!$M$14+Model!$M$15+0.000000001),Model!$M$12,(Model!$AJ$13*AB21+Model!$AJ$14*AD21+Model!$AJ$15*AC20+Model!$AJ$16*AC22)/Model!$AJ$17))</f>
        <v>3.2451718502281415E-2</v>
      </c>
      <c r="AD21" s="12">
        <f ca="1">IF(Model!$M$18=0,0,IF(AND(Model!$M$16=1,AD$4&gt;=Model!$M$13-0.000000001,AD$4&lt;=Model!$M$13+Model!$M$15+0.000000001,$A21&gt;=Model!$M$14-0.000000001,$A21&lt;=Model!$M$14+Model!$M$15+0.000000001),Model!$M$12,(Model!$AJ$13*AC21+Model!$AJ$14*AE21+Model!$AJ$15*AD20+Model!$AJ$16*AD22)/Model!$AJ$17))</f>
        <v>6.2352482226128679E-2</v>
      </c>
      <c r="AE21" s="12">
        <f ca="1">IF(Model!$M$18=0,0,IF(AND(Model!$M$16=1,AE$4&gt;=Model!$M$13-0.000000001,AE$4&lt;=Model!$M$13+Model!$M$15+0.000000001,$A21&gt;=Model!$M$14-0.000000001,$A21&lt;=Model!$M$14+Model!$M$15+0.000000001),Model!$M$12,(Model!$AJ$13*AD21+Model!$AJ$14*AF21+Model!$AJ$15*AE20+Model!$AJ$16*AE22)/Model!$AJ$17))</f>
        <v>8.8061111772350861E-2</v>
      </c>
      <c r="AF21" s="12">
        <f ca="1">IF(Model!$M$18=0,0,IF(AND(Model!$M$16=1,AF$4&gt;=Model!$M$13-0.000000001,AF$4&lt;=Model!$M$13+Model!$M$15+0.000000001,$A21&gt;=Model!$M$14-0.000000001,$A21&lt;=Model!$M$14+Model!$M$15+0.000000001),Model!$M$12,(Model!$AJ$13*AE21+Model!$AJ$14*AG21+Model!$AJ$15*AF20+Model!$AJ$16*AF22)/Model!$AJ$17))</f>
        <v>0.11022925503406515</v>
      </c>
      <c r="AG21" s="12">
        <f ca="1">IF(Model!$M$18=0,0,IF(AND(Model!$M$16=1,AG$4&gt;=Model!$M$13-0.000000001,AG$4&lt;=Model!$M$13+Model!$M$15+0.000000001,$A21&gt;=Model!$M$14-0.000000001,$A21&lt;=Model!$M$14+Model!$M$15+0.000000001),Model!$M$12,(Model!$AJ$13*AF21+Model!$AJ$14*AH21+Model!$AJ$15*AG20+Model!$AJ$16*AG22)/Model!$AJ$17))</f>
        <v>0.12969739226294408</v>
      </c>
      <c r="AH21" s="12">
        <f ca="1">IF(Model!$M$18=0,0,IF(AND(Model!$M$16=1,AH$4&gt;=Model!$M$13-0.000000001,AH$4&lt;=Model!$M$13+Model!$M$15+0.000000001,$A21&gt;=Model!$M$14-0.000000001,$A21&lt;=Model!$M$14+Model!$M$15+0.000000001),Model!$M$12,(Model!$AJ$13*AG21+Model!$AJ$14*AI21+Model!$AJ$15*AH20+Model!$AJ$16*AH22)/Model!$AJ$17))</f>
        <v>0.14711847422457497</v>
      </c>
      <c r="AI21" s="12">
        <f ca="1">IF(Model!$M$18=0,0,IF(AND(Model!$M$16=1,AI$4&gt;=Model!$M$13-0.000000001,AI$4&lt;=Model!$M$13+Model!$M$15+0.000000001,$A21&gt;=Model!$M$14-0.000000001,$A21&lt;=Model!$M$14+Model!$M$15+0.000000001),Model!$M$12,(Model!$AJ$13*AH21+Model!$AJ$14*AJ21+Model!$AJ$15*AI20+Model!$AJ$16*AI22)/Model!$AJ$17))</f>
        <v>0.16295239092760419</v>
      </c>
      <c r="AJ21" s="12">
        <f ca="1">IF(Model!$M$18=0,0,IF(AND(Model!$M$16=1,AJ$4&gt;=Model!$M$13-0.000000001,AJ$4&lt;=Model!$M$13+Model!$M$15+0.000000001,$A21&gt;=Model!$M$14-0.000000001,$A21&lt;=Model!$M$14+Model!$M$15+0.000000001),Model!$M$12,(Model!$AJ$13*AI21+Model!$AJ$14*AK21+Model!$AJ$15*AJ20+Model!$AJ$16*AJ22)/Model!$AJ$17))</f>
        <v>0.17751785370045992</v>
      </c>
      <c r="AK21" s="12">
        <f ca="1">IF(Model!$M$18=0,0,IF(AND(Model!$M$16=1,AK$4&gt;=Model!$M$13-0.000000001,AK$4&lt;=Model!$M$13+Model!$M$15+0.000000001,$A21&gt;=Model!$M$14-0.000000001,$A21&lt;=Model!$M$14+Model!$M$15+0.000000001),Model!$M$12,(Model!$AJ$13*AJ21+Model!$AJ$14*AL21+Model!$AJ$15*AK20+Model!$AJ$16*AK22)/Model!$AJ$17))</f>
        <v>0.19103805187704195</v>
      </c>
      <c r="AL21" s="12">
        <f ca="1">IF(Model!$M$18=0,0,IF(AND(Model!$M$16=1,AL$4&gt;=Model!$M$13-0.000000001,AL$4&lt;=Model!$M$13+Model!$M$15+0.000000001,$A21&gt;=Model!$M$14-0.000000001,$A21&lt;=Model!$M$14+Model!$M$15+0.000000001),Model!$M$12,(Model!$AJ$13*AK21+Model!$AJ$14*AM21+Model!$AJ$15*AL20+Model!$AJ$16*AL22)/Model!$AJ$17))</f>
        <v>0.20367253557969753</v>
      </c>
      <c r="AM21" s="12">
        <f ca="1">IF(Model!$M$18=0,0,IF(AND(Model!$M$16=1,AM$4&gt;=Model!$M$13-0.000000001,AM$4&lt;=Model!$M$13+Model!$M$15+0.000000001,$A21&gt;=Model!$M$14-0.000000001,$A21&lt;=Model!$M$14+Model!$M$15+0.000000001),Model!$M$12,(Model!$AJ$13*AL21+Model!$AJ$14*AN21+Model!$AJ$15*AM20+Model!$AJ$16*AM22)/Model!$AJ$17))</f>
        <v>0.21553824435318419</v>
      </c>
      <c r="AN21" s="12">
        <f ca="1">IF(Model!$M$18=0,0,IF(AND(Model!$M$16=1,AN$4&gt;=Model!$M$13-0.000000001,AN$4&lt;=Model!$M$13+Model!$M$15+0.000000001,$A21&gt;=Model!$M$14-0.000000001,$A21&lt;=Model!$M$14+Model!$M$15+0.000000001),Model!$M$12,(Model!$AJ$13*AM21+Model!$AJ$14*AO21+Model!$AJ$15*AN20+Model!$AJ$16*AN22)/Model!$AJ$17))</f>
        <v>0.22672323145506953</v>
      </c>
      <c r="AO21" s="12">
        <f ca="1">IF(Model!$M$18=0,0,IF(AND(Model!$M$16=1,AO$4&gt;=Model!$M$13-0.000000001,AO$4&lt;=Model!$M$13+Model!$M$15+0.000000001,$A21&gt;=Model!$M$14-0.000000001,$A21&lt;=Model!$M$14+Model!$M$15+0.000000001),Model!$M$12,(Model!$AJ$13*AN21+Model!$AJ$14*AP21+Model!$AJ$15*AO20+Model!$AJ$16*AO22)/Model!$AJ$17))</f>
        <v>0.23729566363742899</v>
      </c>
      <c r="AP21" s="12">
        <f ca="1">IF(Model!$M$18=0,0,IF(AND(Model!$M$16=1,AP$4&gt;=Model!$M$13-0.000000001,AP$4&lt;=Model!$M$13+Model!$M$15+0.000000001,$A21&gt;=Model!$M$14-0.000000001,$A21&lt;=Model!$M$14+Model!$M$15+0.000000001),Model!$M$12,(Model!$AJ$13*AO21+Model!$AJ$14*AQ21+Model!$AJ$15*AP20+Model!$AJ$16*AP22)/Model!$AJ$17))</f>
        <v>0.24730977934383377</v>
      </c>
      <c r="AQ21" s="12">
        <f ca="1">IF(Model!$M$18=0,0,IF(AND(Model!$M$16=1,AQ$4&gt;=Model!$M$13-0.000000001,AQ$4&lt;=Model!$M$13+Model!$M$15+0.000000001,$A21&gt;=Model!$M$14-0.000000001,$A21&lt;=Model!$M$14+Model!$M$15+0.000000001),Model!$M$12,(Model!$AJ$13*AP21+Model!$AJ$14*AR21+Model!$AJ$15*AQ20+Model!$AJ$16*AQ22)/Model!$AJ$17))</f>
        <v>0.25680987456577831</v>
      </c>
      <c r="AR21" s="12">
        <f ca="1">IF(Model!$M$18=0,0,IF(AND(Model!$M$16=1,AR$4&gt;=Model!$M$13-0.000000001,AR$4&lt;=Model!$M$13+Model!$M$15+0.000000001,$A21&gt;=Model!$M$14-0.000000001,$A21&lt;=Model!$M$14+Model!$M$15+0.000000001),Model!$M$12,(Model!$AJ$13*AQ21+Model!$AJ$14*AS21+Model!$AJ$15*AR20+Model!$AJ$16*AR22)/Model!$AJ$17))</f>
        <v>0.26583299472132105</v>
      </c>
      <c r="AS21" s="12">
        <f ca="1">IF(Model!$M$18=0,0,IF(AND(Model!$M$16=1,AS$4&gt;=Model!$M$13-0.000000001,AS$4&lt;=Model!$M$13+Model!$M$15+0.000000001,$A21&gt;=Model!$M$14-0.000000001,$A21&lt;=Model!$M$14+Model!$M$15+0.000000001),Model!$M$12,(Model!$AJ$13*AR21+Model!$AJ$14*AT21+Model!$AJ$15*AS20+Model!$AJ$16*AS22)/Model!$AJ$17))</f>
        <v>0.27441076504637274</v>
      </c>
      <c r="AT21" s="12">
        <f ca="1">IF(Model!$M$18=0,0,IF(AND(Model!$M$16=1,AT$4&gt;=Model!$M$13-0.000000001,AT$4&lt;=Model!$M$13+Model!$M$15+0.000000001,$A21&gt;=Model!$M$14-0.000000001,$A21&lt;=Model!$M$14+Model!$M$15+0.000000001),Model!$M$12,(Model!$AJ$13*AS21+Model!$AJ$14*AU21+Model!$AJ$15*AT20+Model!$AJ$16*AT22)/Model!$AJ$17))</f>
        <v>0.28257063585912134</v>
      </c>
      <c r="AU21" s="12">
        <f ca="1">IF(Model!$M$18=0,0,IF(AND(Model!$M$16=1,AU$4&gt;=Model!$M$13-0.000000001,AU$4&lt;=Model!$M$13+Model!$M$15+0.000000001,$A21&gt;=Model!$M$14-0.000000001,$A21&lt;=Model!$M$14+Model!$M$15+0.000000001),Model!$M$12,(Model!$AJ$13*AT21+Model!$AJ$14*AV21+Model!$AJ$15*AU20+Model!$AJ$16*AU22)/Model!$AJ$17))</f>
        <v>0.29033671765701186</v>
      </c>
      <c r="AV21" s="12">
        <f ca="1">IF(Model!$M$18=0,0,IF(AND(Model!$M$16=1,AV$4&gt;=Model!$M$13-0.000000001,AV$4&lt;=Model!$M$13+Model!$M$15+0.000000001,$A21&gt;=Model!$M$14-0.000000001,$A21&lt;=Model!$M$14+Model!$M$15+0.000000001),Model!$M$12,(Model!$AJ$13*AU21+Model!$AJ$14*AW21+Model!$AJ$15*AV20+Model!$AJ$16*AV22)/Model!$AJ$17))</f>
        <v>0.29773031247825188</v>
      </c>
      <c r="AW21" s="12">
        <f ca="1">IF(Model!$M$18=0,0,IF(AND(Model!$M$16=1,AW$4&gt;=Model!$M$13-0.000000001,AW$4&lt;=Model!$M$13+Model!$M$15+0.000000001,$A21&gt;=Model!$M$14-0.000000001,$A21&lt;=Model!$M$14+Model!$M$15+0.000000001),Model!$M$12,(Model!$AJ$13*AV21+Model!$AJ$14*AX21+Model!$AJ$15*AW20+Model!$AJ$16*AW22)/Model!$AJ$17))</f>
        <v>0.30477019820776075</v>
      </c>
      <c r="AX21" s="12">
        <f ca="1">IF(Model!$M$18=0,0,IF(AND(Model!$M$16=1,AX$4&gt;=Model!$M$13-0.000000001,AX$4&lt;=Model!$M$13+Model!$M$15+0.000000001,$A21&gt;=Model!$M$14-0.000000001,$A21&lt;=Model!$M$14+Model!$M$15+0.000000001),Model!$M$12,(Model!$AJ$13*AW21+Model!$AJ$14*AY21+Model!$AJ$15*AX20+Model!$AJ$16*AX22)/Model!$AJ$17))</f>
        <v>0.31147268167700787</v>
      </c>
      <c r="AY21" s="12">
        <f ca="1">IF(Model!$M$18=0,0,IF(AND(Model!$M$16=1,AY$4&gt;=Model!$M$13-0.000000001,AY$4&lt;=Model!$M$13+Model!$M$15+0.000000001,$A21&gt;=Model!$M$14-0.000000001,$A21&lt;=Model!$M$14+Model!$M$15+0.000000001),Model!$M$12,(Model!$AJ$13*AX21+Model!$AJ$14*AZ21+Model!$AJ$15*AY20+Model!$AJ$16*AY22)/Model!$AJ$17))</f>
        <v>0.31785139655757666</v>
      </c>
      <c r="AZ21" s="12">
        <f ca="1">IF(Model!$M$18=0,0,IF(AND(Model!$M$16=1,AZ$4&gt;=Model!$M$13-0.000000001,AZ$4&lt;=Model!$M$13+Model!$M$15+0.000000001,$A21&gt;=Model!$M$14-0.000000001,$A21&lt;=Model!$M$14+Model!$M$15+0.000000001),Model!$M$12,(Model!$AJ$13*AY21+Model!$AJ$14*BA21+Model!$AJ$15*AZ20+Model!$AJ$16*AZ22)/Model!$AJ$17))</f>
        <v>0.32391677538796959</v>
      </c>
      <c r="BA21" s="12">
        <f ca="1">IF(Model!$M$18=0,0,IF(AND(Model!$M$16=1,BA$4&gt;=Model!$M$13-0.000000001,BA$4&lt;=Model!$M$13+Model!$M$15+0.000000001,$A21&gt;=Model!$M$14-0.000000001,$A21&lt;=Model!$M$14+Model!$M$15+0.000000001),Model!$M$12,(Model!$AJ$13*AZ21+Model!$AJ$14*BB21+Model!$AJ$15*BA20+Model!$AJ$16*BA22)/Model!$AJ$17))</f>
        <v>0.32967506230594823</v>
      </c>
      <c r="BB21" s="12">
        <f ca="1">IF(Model!$M$18=0,0,IF(AND(Model!$M$16=1,BB$4&gt;=Model!$M$13-0.000000001,BB$4&lt;=Model!$M$13+Model!$M$15+0.000000001,$A21&gt;=Model!$M$14-0.000000001,$A21&lt;=Model!$M$14+Model!$M$15+0.000000001),Model!$M$12,(Model!$AJ$13*BA21+Model!$AJ$14*BC21+Model!$AJ$15*BB20+Model!$AJ$16*BB22)/Model!$AJ$17))</f>
        <v>0.33512664144875493</v>
      </c>
      <c r="BC21" s="12">
        <f ca="1">IF(Model!$M$18=0,0,IF(AND(Model!$M$16=1,BC$4&gt;=Model!$M$13-0.000000001,BC$4&lt;=Model!$M$13+Model!$M$15+0.000000001,$A21&gt;=Model!$M$14-0.000000001,$A21&lt;=Model!$M$14+Model!$M$15+0.000000001),Model!$M$12,(Model!$AJ$13*BB21+Model!$AJ$14*BD21+Model!$AJ$15*BC20+Model!$AJ$16*BC22)/Model!$AJ$17))</f>
        <v>0.3402633167142089</v>
      </c>
      <c r="BD21" s="12">
        <f ca="1">IF(Model!$M$18=0,0,IF(AND(Model!$M$16=1,BD$4&gt;=Model!$M$13-0.000000001,BD$4&lt;=Model!$M$13+Model!$M$15+0.000000001,$A21&gt;=Model!$M$14-0.000000001,$A21&lt;=Model!$M$14+Model!$M$15+0.000000001),Model!$M$12,(Model!$AJ$13*BC21+Model!$AJ$14*BE21+Model!$AJ$15*BD20+Model!$AJ$16*BD22)/Model!$AJ$17))</f>
        <v>0.34506396284153484</v>
      </c>
      <c r="BE21" s="12">
        <f ca="1">IF(Model!$M$18=0,0,IF(AND(Model!$M$16=1,BE$4&gt;=Model!$M$13-0.000000001,BE$4&lt;=Model!$M$13+Model!$M$15+0.000000001,$A21&gt;=Model!$M$14-0.000000001,$A21&lt;=Model!$M$14+Model!$M$15+0.000000001),Model!$M$12,(Model!$AJ$13*BD21+Model!$AJ$14*BF21+Model!$AJ$15*BE20+Model!$AJ$16*BE22)/Model!$AJ$17))</f>
        <v>0.34948763078352862</v>
      </c>
      <c r="BF21" s="12">
        <f ca="1">IF(Model!$M$18=0,0,IF(AND(Model!$M$16=1,BF$4&gt;=Model!$M$13-0.000000001,BF$4&lt;=Model!$M$13+Model!$M$15+0.000000001,$A21&gt;=Model!$M$14-0.000000001,$A21&lt;=Model!$M$14+Model!$M$15+0.000000001),Model!$M$12,(Model!$AJ$13*BE21+Model!$AJ$14*BG21+Model!$AJ$15*BF20+Model!$AJ$16*BF22)/Model!$AJ$17))</f>
        <v>0.35346266199493626</v>
      </c>
      <c r="BG21" s="12">
        <f ca="1">IF(Model!$M$18=0,0,IF(AND(Model!$M$16=1,BG$4&gt;=Model!$M$13-0.000000001,BG$4&lt;=Model!$M$13+Model!$M$15+0.000000001,$A21&gt;=Model!$M$14-0.000000001,$A21&lt;=Model!$M$14+Model!$M$15+0.000000001),Model!$M$12,(Model!$AJ$13*BF21+Model!$AJ$14*BH21+Model!$AJ$15*BG20+Model!$AJ$16*BG22)/Model!$AJ$17))</f>
        <v>0.35686953650127617</v>
      </c>
      <c r="BH21" s="12">
        <f ca="1">IF(Model!$M$18=0,0,IF(AND(Model!$M$16=1,BH$4&gt;=Model!$M$13-0.000000001,BH$4&lt;=Model!$M$13+Model!$M$15+0.000000001,$A21&gt;=Model!$M$14-0.000000001,$A21&lt;=Model!$M$14+Model!$M$15+0.000000001),Model!$M$12,(Model!$AJ$13*BG21+Model!$AJ$14*BI21+Model!$AJ$15*BH20+Model!$AJ$16*BH22)/Model!$AJ$17))</f>
        <v>0.3595138754444962</v>
      </c>
      <c r="BI21" s="12">
        <f ca="1">IF(Model!$M$18=0,0,IF(AND(Model!$M$16=1,BI$4&gt;=Model!$M$13-0.000000001,BI$4&lt;=Model!$M$13+Model!$M$15+0.000000001,$A21&gt;=Model!$M$14-0.000000001,$A21&lt;=Model!$M$14+Model!$M$15+0.000000001),Model!$M$12,(Model!$AJ$13*BH21+Model!$AJ$14*BJ21+Model!$AJ$15*BI20+Model!$AJ$16*BI22)/Model!$AJ$17))</f>
        <v>0.36108396811845778</v>
      </c>
      <c r="BJ21" s="12">
        <f ca="1">IF(Model!$M$18=0,0,IF(AND(Model!$M$16=1,BJ$4&gt;=Model!$M$13-0.000000001,BJ$4&lt;=Model!$M$13+Model!$M$15+0.000000001,$A21&gt;=Model!$M$14-0.000000001,$A21&lt;=Model!$M$14+Model!$M$15+0.000000001),Model!$M$12,BI21))</f>
        <v>0.36108396811845778</v>
      </c>
      <c r="BK21" s="1"/>
    </row>
    <row r="22" spans="1:63" ht="13.5" customHeight="1">
      <c r="A22" s="14">
        <f>Model!$M$7-17*Model!$AJ$9</f>
        <v>1.1499999999999999</v>
      </c>
      <c r="B22" s="12">
        <f>IF(Model!$M$18=0,0,IF(AND(Model!$M$16=1,B$4&gt;=Model!$M$13-0.000000001,B$4&lt;=Model!$M$13+Model!$M$15+0.000000001,$A22&gt;=Model!$M$14-0.000000001,$A22&lt;=Model!$M$14+Model!$M$15+0.000000001),Model!$M$12,Model!$M$11))</f>
        <v>1</v>
      </c>
      <c r="C22" s="12">
        <f ca="1">IF(Model!$M$18=0,0,IF(AND(Model!$M$16=1,C$4&gt;=Model!$M$13-0.000000001,C$4&lt;=Model!$M$13+Model!$M$15+0.000000001,$A22&gt;=Model!$M$14-0.000000001,$A22&lt;=Model!$M$14+Model!$M$15+0.000000001),Model!$M$12,(Model!$AJ$13*B22+Model!$AJ$14*D22+Model!$AJ$15*C21+Model!$AJ$16*C23)/Model!$AJ$17))</f>
        <v>0.99947428754434608</v>
      </c>
      <c r="D22" s="12">
        <f ca="1">IF(Model!$M$18=0,0,IF(AND(Model!$M$16=1,D$4&gt;=Model!$M$13-0.000000001,D$4&lt;=Model!$M$13+Model!$M$15+0.000000001,$A22&gt;=Model!$M$14-0.000000001,$A22&lt;=Model!$M$14+Model!$M$15+0.000000001),Model!$M$12,(Model!$AJ$13*C22+Model!$AJ$14*E22+Model!$AJ$15*D21+Model!$AJ$16*D23)/Model!$AJ$17))</f>
        <v>0.99867890850173158</v>
      </c>
      <c r="E22" s="12">
        <f ca="1">IF(Model!$M$18=0,0,IF(AND(Model!$M$16=1,E$4&gt;=Model!$M$13-0.000000001,E$4&lt;=Model!$M$13+Model!$M$15+0.000000001,$A22&gt;=Model!$M$14-0.000000001,$A22&lt;=Model!$M$14+Model!$M$15+0.000000001),Model!$M$12,(Model!$AJ$13*D22+Model!$AJ$14*F22+Model!$AJ$15*E21+Model!$AJ$16*E23)/Model!$AJ$17))</f>
        <v>0.99746850802727716</v>
      </c>
      <c r="F22" s="12">
        <f ca="1">IF(Model!$M$18=0,0,IF(AND(Model!$M$16=1,F$4&gt;=Model!$M$13-0.000000001,F$4&lt;=Model!$M$13+Model!$M$15+0.000000001,$A22&gt;=Model!$M$14-0.000000001,$A22&lt;=Model!$M$14+Model!$M$15+0.000000001),Model!$M$12,(Model!$AJ$13*E22+Model!$AJ$14*G22+Model!$AJ$15*F21+Model!$AJ$16*F23)/Model!$AJ$17))</f>
        <v>0.99561899560898159</v>
      </c>
      <c r="G22" s="12">
        <f ca="1">IF(Model!$M$18=0,0,IF(AND(Model!$M$16=1,G$4&gt;=Model!$M$13-0.000000001,G$4&lt;=Model!$M$13+Model!$M$15+0.000000001,$A22&gt;=Model!$M$14-0.000000001,$A22&lt;=Model!$M$14+Model!$M$15+0.000000001),Model!$M$12,(Model!$AJ$13*F22+Model!$AJ$14*H22+Model!$AJ$15*G21+Model!$AJ$16*G23)/Model!$AJ$17))</f>
        <v>0.99278432093495472</v>
      </c>
      <c r="H22" s="12">
        <f ca="1">IF(Model!$M$18=0,0,IF(AND(Model!$M$16=1,H$4&gt;=Model!$M$13-0.000000001,H$4&lt;=Model!$M$13+Model!$M$15+0.000000001,$A22&gt;=Model!$M$14-0.000000001,$A22&lt;=Model!$M$14+Model!$M$15+0.000000001),Model!$M$12,(Model!$AJ$13*G22+Model!$AJ$14*I22+Model!$AJ$15*H21+Model!$AJ$16*H23)/Model!$AJ$17))</f>
        <v>0.98842909401358536</v>
      </c>
      <c r="I22" s="12">
        <f ca="1">IF(Model!$M$18=0,0,IF(AND(Model!$M$16=1,I$4&gt;=Model!$M$13-0.000000001,I$4&lt;=Model!$M$13+Model!$M$15+0.000000001,$A22&gt;=Model!$M$14-0.000000001,$A22&lt;=Model!$M$14+Model!$M$15+0.000000001),Model!$M$12,(Model!$AJ$13*H22+Model!$AJ$14*J22+Model!$AJ$15*I21+Model!$AJ$16*I23)/Model!$AJ$17))</f>
        <v>0.98172316459672393</v>
      </c>
      <c r="J22" s="12">
        <f ca="1">IF(Model!$M$18=0,0,IF(AND(Model!$M$16=1,J$4&gt;=Model!$M$13-0.000000001,J$4&lt;=Model!$M$13+Model!$M$15+0.000000001,$A22&gt;=Model!$M$14-0.000000001,$A22&lt;=Model!$M$14+Model!$M$15+0.000000001),Model!$M$12,(Model!$AJ$13*I22+Model!$AJ$14*K22+Model!$AJ$15*J21+Model!$AJ$16*J23)/Model!$AJ$17))</f>
        <v>0.97137592219609825</v>
      </c>
      <c r="K22" s="12">
        <f ca="1">IF(Model!$M$18=0,0,IF(AND(Model!$M$16=1,K$4&gt;=Model!$M$13-0.000000001,K$4&lt;=Model!$M$13+Model!$M$15+0.000000001,$A22&gt;=Model!$M$14-0.000000001,$A22&lt;=Model!$M$14+Model!$M$15+0.000000001),Model!$M$12,(Model!$AJ$13*J22+Model!$AJ$14*L22+Model!$AJ$15*K21+Model!$AJ$16*K23)/Model!$AJ$17))</f>
        <v>0.95537435526589576</v>
      </c>
      <c r="L22" s="12">
        <f ca="1">IF(Model!$M$18=0,0,IF(AND(Model!$M$16=1,L$4&gt;=Model!$M$13-0.000000001,L$4&lt;=Model!$M$13+Model!$M$15+0.000000001,$A22&gt;=Model!$M$14-0.000000001,$A22&lt;=Model!$M$14+Model!$M$15+0.000000001),Model!$M$12,(Model!$AJ$13*K22+Model!$AJ$14*M22+Model!$AJ$15*L21+Model!$AJ$16*L23)/Model!$AJ$17))</f>
        <v>0.93056619594257728</v>
      </c>
      <c r="M22" s="12">
        <f ca="1">IF(Model!$M$18=0,0,IF(AND(Model!$M$16=1,M$4&gt;=Model!$M$13-0.000000001,M$4&lt;=Model!$M$13+Model!$M$15+0.000000001,$A22&gt;=Model!$M$14-0.000000001,$A22&lt;=Model!$M$14+Model!$M$15+0.000000001),Model!$M$12,(Model!$AJ$13*L22+Model!$AJ$14*N22+Model!$AJ$15*M21+Model!$AJ$16*M23)/Model!$AJ$17))</f>
        <v>0.89199218004207692</v>
      </c>
      <c r="N22" s="12">
        <f ca="1">IF(Model!$M$18=0,0,IF(AND(Model!$M$16=1,N$4&gt;=Model!$M$13-0.000000001,N$4&lt;=Model!$M$13+Model!$M$15+0.000000001,$A22&gt;=Model!$M$14-0.000000001,$A22&lt;=Model!$M$14+Model!$M$15+0.000000001),Model!$M$12,(Model!$AJ$13*M22+Model!$AJ$14*O22+Model!$AJ$15*N21+Model!$AJ$16*N23)/Model!$AJ$17))</f>
        <v>0.8318134063363789</v>
      </c>
      <c r="O22" s="12">
        <f ca="1">IF(Model!$M$18=0,0,IF(AND(Model!$M$16=1,O$4&gt;=Model!$M$13-0.000000001,O$4&lt;=Model!$M$13+Model!$M$15+0.000000001,$A22&gt;=Model!$M$14-0.000000001,$A22&lt;=Model!$M$14+Model!$M$15+0.000000001),Model!$M$12,(Model!$AJ$13*N22+Model!$AJ$14*P22+Model!$AJ$15*O21+Model!$AJ$16*O23)/Model!$AJ$17))</f>
        <v>0.73760617528719008</v>
      </c>
      <c r="P22" s="12">
        <f ca="1">IF(Model!$M$18=0,0,IF(AND(Model!$M$16=1,P$4&gt;=Model!$M$13-0.000000001,P$4&lt;=Model!$M$13+Model!$M$15+0.000000001,$A22&gt;=Model!$M$14-0.000000001,$A22&lt;=Model!$M$14+Model!$M$15+0.000000001),Model!$M$12,(Model!$AJ$13*O22+Model!$AJ$14*Q22+Model!$AJ$15*P21+Model!$AJ$16*P23)/Model!$AJ$17))</f>
        <v>0.58977866096102938</v>
      </c>
      <c r="Q22" s="12">
        <f ca="1">IF(Model!$M$18=0,0,IF(AND(Model!$M$16=1,Q$4&gt;=Model!$M$13-0.000000001,Q$4&lt;=Model!$M$13+Model!$M$15+0.000000001,$A22&gt;=Model!$M$14-0.000000001,$A22&lt;=Model!$M$14+Model!$M$15+0.000000001),Model!$M$12,(Model!$AJ$13*P22+Model!$AJ$14*R22+Model!$AJ$15*Q21+Model!$AJ$16*Q23)/Model!$AJ$17))</f>
        <v>0.35822489390862033</v>
      </c>
      <c r="R22" s="12">
        <f>IF(Model!$M$18=0,0,IF(AND(Model!$M$16=1,R$4&gt;=Model!$M$13-0.000000001,R$4&lt;=Model!$M$13+Model!$M$15+0.000000001,$A22&gt;=Model!$M$14-0.000000001,$A22&lt;=Model!$M$14+Model!$M$15+0.000000001),Model!$M$12,(Model!$AJ$13*Q22+Model!$AJ$14*S22+Model!$AJ$15*R21+Model!$AJ$16*R23)/Model!$AJ$17))</f>
        <v>0</v>
      </c>
      <c r="S22" s="12">
        <f>IF(Model!$M$18=0,0,IF(AND(Model!$M$16=1,S$4&gt;=Model!$M$13-0.000000001,S$4&lt;=Model!$M$13+Model!$M$15+0.000000001,$A22&gt;=Model!$M$14-0.000000001,$A22&lt;=Model!$M$14+Model!$M$15+0.000000001),Model!$M$12,(Model!$AJ$13*R22+Model!$AJ$14*T22+Model!$AJ$15*S21+Model!$AJ$16*S23)/Model!$AJ$17))</f>
        <v>0</v>
      </c>
      <c r="T22" s="12">
        <f>IF(Model!$M$18=0,0,IF(AND(Model!$M$16=1,T$4&gt;=Model!$M$13-0.000000001,T$4&lt;=Model!$M$13+Model!$M$15+0.000000001,$A22&gt;=Model!$M$14-0.000000001,$A22&lt;=Model!$M$14+Model!$M$15+0.000000001),Model!$M$12,(Model!$AJ$13*S22+Model!$AJ$14*U22+Model!$AJ$15*T21+Model!$AJ$16*T23)/Model!$AJ$17))</f>
        <v>0</v>
      </c>
      <c r="U22" s="12">
        <f>IF(Model!$M$18=0,0,IF(AND(Model!$M$16=1,U$4&gt;=Model!$M$13-0.000000001,U$4&lt;=Model!$M$13+Model!$M$15+0.000000001,$A22&gt;=Model!$M$14-0.000000001,$A22&lt;=Model!$M$14+Model!$M$15+0.000000001),Model!$M$12,(Model!$AJ$13*T22+Model!$AJ$14*V22+Model!$AJ$15*U21+Model!$AJ$16*U23)/Model!$AJ$17))</f>
        <v>0</v>
      </c>
      <c r="V22" s="12">
        <f>IF(Model!$M$18=0,0,IF(AND(Model!$M$16=1,V$4&gt;=Model!$M$13-0.000000001,V$4&lt;=Model!$M$13+Model!$M$15+0.000000001,$A22&gt;=Model!$M$14-0.000000001,$A22&lt;=Model!$M$14+Model!$M$15+0.000000001),Model!$M$12,(Model!$AJ$13*U22+Model!$AJ$14*W22+Model!$AJ$15*V21+Model!$AJ$16*V23)/Model!$AJ$17))</f>
        <v>0</v>
      </c>
      <c r="W22" s="12">
        <f>IF(Model!$M$18=0,0,IF(AND(Model!$M$16=1,W$4&gt;=Model!$M$13-0.000000001,W$4&lt;=Model!$M$13+Model!$M$15+0.000000001,$A22&gt;=Model!$M$14-0.000000001,$A22&lt;=Model!$M$14+Model!$M$15+0.000000001),Model!$M$12,(Model!$AJ$13*V22+Model!$AJ$14*X22+Model!$AJ$15*W21+Model!$AJ$16*W23)/Model!$AJ$17))</f>
        <v>0</v>
      </c>
      <c r="X22" s="12">
        <f>IF(Model!$M$18=0,0,IF(AND(Model!$M$16=1,X$4&gt;=Model!$M$13-0.000000001,X$4&lt;=Model!$M$13+Model!$M$15+0.000000001,$A22&gt;=Model!$M$14-0.000000001,$A22&lt;=Model!$M$14+Model!$M$15+0.000000001),Model!$M$12,(Model!$AJ$13*W22+Model!$AJ$14*Y22+Model!$AJ$15*X21+Model!$AJ$16*X23)/Model!$AJ$17))</f>
        <v>0</v>
      </c>
      <c r="Y22" s="12">
        <f>IF(Model!$M$18=0,0,IF(AND(Model!$M$16=1,Y$4&gt;=Model!$M$13-0.000000001,Y$4&lt;=Model!$M$13+Model!$M$15+0.000000001,$A22&gt;=Model!$M$14-0.000000001,$A22&lt;=Model!$M$14+Model!$M$15+0.000000001),Model!$M$12,(Model!$AJ$13*X22+Model!$AJ$14*Z22+Model!$AJ$15*Y21+Model!$AJ$16*Y23)/Model!$AJ$17))</f>
        <v>0</v>
      </c>
      <c r="Z22" s="12">
        <f>IF(Model!$M$18=0,0,IF(AND(Model!$M$16=1,Z$4&gt;=Model!$M$13-0.000000001,Z$4&lt;=Model!$M$13+Model!$M$15+0.000000001,$A22&gt;=Model!$M$14-0.000000001,$A22&lt;=Model!$M$14+Model!$M$15+0.000000001),Model!$M$12,(Model!$AJ$13*Y22+Model!$AJ$14*AA22+Model!$AJ$15*Z21+Model!$AJ$16*Z23)/Model!$AJ$17))</f>
        <v>0</v>
      </c>
      <c r="AA22" s="12">
        <f>IF(Model!$M$18=0,0,IF(AND(Model!$M$16=1,AA$4&gt;=Model!$M$13-0.000000001,AA$4&lt;=Model!$M$13+Model!$M$15+0.000000001,$A22&gt;=Model!$M$14-0.000000001,$A22&lt;=Model!$M$14+Model!$M$15+0.000000001),Model!$M$12,(Model!$AJ$13*Z22+Model!$AJ$14*AB22+Model!$AJ$15*AA21+Model!$AJ$16*AA23)/Model!$AJ$17))</f>
        <v>0</v>
      </c>
      <c r="AB22" s="12">
        <f>IF(Model!$M$18=0,0,IF(AND(Model!$M$16=1,AB$4&gt;=Model!$M$13-0.000000001,AB$4&lt;=Model!$M$13+Model!$M$15+0.000000001,$A22&gt;=Model!$M$14-0.000000001,$A22&lt;=Model!$M$14+Model!$M$15+0.000000001),Model!$M$12,(Model!$AJ$13*AA22+Model!$AJ$14*AC22+Model!$AJ$15*AB21+Model!$AJ$16*AB23)/Model!$AJ$17))</f>
        <v>0</v>
      </c>
      <c r="AC22" s="12">
        <f ca="1">IF(Model!$M$18=0,0,IF(AND(Model!$M$16=1,AC$4&gt;=Model!$M$13-0.000000001,AC$4&lt;=Model!$M$13+Model!$M$15+0.000000001,$A22&gt;=Model!$M$14-0.000000001,$A22&lt;=Model!$M$14+Model!$M$15+0.000000001),Model!$M$12,(Model!$AJ$13*AB22+Model!$AJ$14*AD22+Model!$AJ$15*AC21+Model!$AJ$16*AC23)/Model!$AJ$17))</f>
        <v>1.8790384802481123E-2</v>
      </c>
      <c r="AD22" s="12">
        <f ca="1">IF(Model!$M$18=0,0,IF(AND(Model!$M$16=1,AD$4&gt;=Model!$M$13-0.000000001,AD$4&lt;=Model!$M$13+Model!$M$15+0.000000001,$A22&gt;=Model!$M$14-0.000000001,$A22&lt;=Model!$M$14+Model!$M$15+0.000000001),Model!$M$12,(Model!$AJ$13*AC22+Model!$AJ$14*AE22+Model!$AJ$15*AD21+Model!$AJ$16*AD23)/Model!$AJ$17))</f>
        <v>3.9687495504956878E-2</v>
      </c>
      <c r="AE22" s="12">
        <f ca="1">IF(Model!$M$18=0,0,IF(AND(Model!$M$16=1,AE$4&gt;=Model!$M$13-0.000000001,AE$4&lt;=Model!$M$13+Model!$M$15+0.000000001,$A22&gt;=Model!$M$14-0.000000001,$A22&lt;=Model!$M$14+Model!$M$15+0.000000001),Model!$M$12,(Model!$AJ$13*AD22+Model!$AJ$14*AF22+Model!$AJ$15*AE21+Model!$AJ$16*AE23)/Model!$AJ$17))</f>
        <v>6.0458132335574233E-2</v>
      </c>
      <c r="AF22" s="12">
        <f ca="1">IF(Model!$M$18=0,0,IF(AND(Model!$M$16=1,AF$4&gt;=Model!$M$13-0.000000001,AF$4&lt;=Model!$M$13+Model!$M$15+0.000000001,$A22&gt;=Model!$M$14-0.000000001,$A22&lt;=Model!$M$14+Model!$M$15+0.000000001),Model!$M$12,(Model!$AJ$13*AE22+Model!$AJ$14*AG22+Model!$AJ$15*AF21+Model!$AJ$16*AF23)/Model!$AJ$17))</f>
        <v>8.025226550974468E-2</v>
      </c>
      <c r="AG22" s="12">
        <f ca="1">IF(Model!$M$18=0,0,IF(AND(Model!$M$16=1,AG$4&gt;=Model!$M$13-0.000000001,AG$4&lt;=Model!$M$13+Model!$M$15+0.000000001,$A22&gt;=Model!$M$14-0.000000001,$A22&lt;=Model!$M$14+Model!$M$15+0.000000001),Model!$M$12,(Model!$AJ$13*AF22+Model!$AJ$14*AH22+Model!$AJ$15*AG21+Model!$AJ$16*AG23)/Model!$AJ$17))</f>
        <v>9.8856250227665282E-2</v>
      </c>
      <c r="AH22" s="12">
        <f ca="1">IF(Model!$M$18=0,0,IF(AND(Model!$M$16=1,AH$4&gt;=Model!$M$13-0.000000001,AH$4&lt;=Model!$M$13+Model!$M$15+0.000000001,$A22&gt;=Model!$M$14-0.000000001,$A22&lt;=Model!$M$14+Model!$M$15+0.000000001),Model!$M$12,(Model!$AJ$13*AG22+Model!$AJ$14*AI22+Model!$AJ$15*AH21+Model!$AJ$16*AH23)/Model!$AJ$17))</f>
        <v>0.11629567225701082</v>
      </c>
      <c r="AI22" s="12">
        <f ca="1">IF(Model!$M$18=0,0,IF(AND(Model!$M$16=1,AI$4&gt;=Model!$M$13-0.000000001,AI$4&lt;=Model!$M$13+Model!$M$15+0.000000001,$A22&gt;=Model!$M$14-0.000000001,$A22&lt;=Model!$M$14+Model!$M$15+0.000000001),Model!$M$12,(Model!$AJ$13*AH22+Model!$AJ$14*AJ22+Model!$AJ$15*AI21+Model!$AJ$16*AI23)/Model!$AJ$17))</f>
        <v>0.13266648342808435</v>
      </c>
      <c r="AJ22" s="12">
        <f ca="1">IF(Model!$M$18=0,0,IF(AND(Model!$M$16=1,AJ$4&gt;=Model!$M$13-0.000000001,AJ$4&lt;=Model!$M$13+Model!$M$15+0.000000001,$A22&gt;=Model!$M$14-0.000000001,$A22&lt;=Model!$M$14+Model!$M$15+0.000000001),Model!$M$12,(Model!$AJ$13*AI22+Model!$AJ$14*AK22+Model!$AJ$15*AJ21+Model!$AJ$16*AJ23)/Model!$AJ$17))</f>
        <v>0.14807254930959918</v>
      </c>
      <c r="AK22" s="12">
        <f ca="1">IF(Model!$M$18=0,0,IF(AND(Model!$M$16=1,AK$4&gt;=Model!$M$13-0.000000001,AK$4&lt;=Model!$M$13+Model!$M$15+0.000000001,$A22&gt;=Model!$M$14-0.000000001,$A22&lt;=Model!$M$14+Model!$M$15+0.000000001),Model!$M$12,(Model!$AJ$13*AJ22+Model!$AJ$14*AL22+Model!$AJ$15*AK21+Model!$AJ$16*AK23)/Model!$AJ$17))</f>
        <v>0.16260646277380064</v>
      </c>
      <c r="AL22" s="12">
        <f ca="1">IF(Model!$M$18=0,0,IF(AND(Model!$M$16=1,AL$4&gt;=Model!$M$13-0.000000001,AL$4&lt;=Model!$M$13+Model!$M$15+0.000000001,$A22&gt;=Model!$M$14-0.000000001,$A22&lt;=Model!$M$14+Model!$M$15+0.000000001),Model!$M$12,(Model!$AJ$13*AK22+Model!$AJ$14*AM22+Model!$AJ$15*AL21+Model!$AJ$16*AL23)/Model!$AJ$17))</f>
        <v>0.17634620104568732</v>
      </c>
      <c r="AM22" s="12">
        <f ca="1">IF(Model!$M$18=0,0,IF(AND(Model!$M$16=1,AM$4&gt;=Model!$M$13-0.000000001,AM$4&lt;=Model!$M$13+Model!$M$15+0.000000001,$A22&gt;=Model!$M$14-0.000000001,$A22&lt;=Model!$M$14+Model!$M$15+0.000000001),Model!$M$12,(Model!$AJ$13*AL22+Model!$AJ$14*AN22+Model!$AJ$15*AM21+Model!$AJ$16*AM23)/Model!$AJ$17))</f>
        <v>0.18935676433173637</v>
      </c>
      <c r="AN22" s="12">
        <f ca="1">IF(Model!$M$18=0,0,IF(AND(Model!$M$16=1,AN$4&gt;=Model!$M$13-0.000000001,AN$4&lt;=Model!$M$13+Model!$M$15+0.000000001,$A22&gt;=Model!$M$14-0.000000001,$A22&lt;=Model!$M$14+Model!$M$15+0.000000001),Model!$M$12,(Model!$AJ$13*AM22+Model!$AJ$14*AO22+Model!$AJ$15*AN21+Model!$AJ$16*AN23)/Model!$AJ$17))</f>
        <v>0.20169283386211045</v>
      </c>
      <c r="AO22" s="12">
        <f ca="1">IF(Model!$M$18=0,0,IF(AND(Model!$M$16=1,AO$4&gt;=Model!$M$13-0.000000001,AO$4&lt;=Model!$M$13+Model!$M$15+0.000000001,$A22&gt;=Model!$M$14-0.000000001,$A22&lt;=Model!$M$14+Model!$M$15+0.000000001),Model!$M$12,(Model!$AJ$13*AN22+Model!$AJ$14*AP22+Model!$AJ$15*AO21+Model!$AJ$16*AO23)/Model!$AJ$17))</f>
        <v>0.21340117926343916</v>
      </c>
      <c r="AP22" s="12">
        <f ca="1">IF(Model!$M$18=0,0,IF(AND(Model!$M$16=1,AP$4&gt;=Model!$M$13-0.000000001,AP$4&lt;=Model!$M$13+Model!$M$15+0.000000001,$A22&gt;=Model!$M$14-0.000000001,$A22&lt;=Model!$M$14+Model!$M$15+0.000000001),Model!$M$12,(Model!$AJ$13*AO22+Model!$AJ$14*AQ22+Model!$AJ$15*AP21+Model!$AJ$16*AP23)/Model!$AJ$17))</f>
        <v>0.22452252718938626</v>
      </c>
      <c r="AQ22" s="12">
        <f ca="1">IF(Model!$M$18=0,0,IF(AND(Model!$M$16=1,AQ$4&gt;=Model!$M$13-0.000000001,AQ$4&lt;=Model!$M$13+Model!$M$15+0.000000001,$A22&gt;=Model!$M$14-0.000000001,$A22&lt;=Model!$M$14+Model!$M$15+0.000000001),Model!$M$12,(Model!$AJ$13*AP22+Model!$AJ$14*AR22+Model!$AJ$15*AQ21+Model!$AJ$16*AQ23)/Model!$AJ$17))</f>
        <v>0.23509292283995673</v>
      </c>
      <c r="AR22" s="12">
        <f ca="1">IF(Model!$M$18=0,0,IF(AND(Model!$M$16=1,AR$4&gt;=Model!$M$13-0.000000001,AR$4&lt;=Model!$M$13+Model!$M$15+0.000000001,$A22&gt;=Model!$M$14-0.000000001,$A22&lt;=Model!$M$14+Model!$M$15+0.000000001),Model!$M$12,(Model!$AJ$13*AQ22+Model!$AJ$14*AS22+Model!$AJ$15*AR21+Model!$AJ$16*AR23)/Model!$AJ$17))</f>
        <v>0.24514469287448618</v>
      </c>
      <c r="AS22" s="12">
        <f ca="1">IF(Model!$M$18=0,0,IF(AND(Model!$M$16=1,AS$4&gt;=Model!$M$13-0.000000001,AS$4&lt;=Model!$M$13+Model!$M$15+0.000000001,$A22&gt;=Model!$M$14-0.000000001,$A22&lt;=Model!$M$14+Model!$M$15+0.000000001),Model!$M$12,(Model!$AJ$13*AR22+Model!$AJ$14*AT22+Model!$AJ$15*AS21+Model!$AJ$16*AS23)/Model!$AJ$17))</f>
        <v>0.2547071140561577</v>
      </c>
      <c r="AT22" s="12">
        <f ca="1">IF(Model!$M$18=0,0,IF(AND(Model!$M$16=1,AT$4&gt;=Model!$M$13-0.000000001,AT$4&lt;=Model!$M$13+Model!$M$15+0.000000001,$A22&gt;=Model!$M$14-0.000000001,$A22&lt;=Model!$M$14+Model!$M$15+0.000000001),Model!$M$12,(Model!$AJ$13*AS22+Model!$AJ$14*AU22+Model!$AJ$15*AT21+Model!$AJ$16*AT23)/Model!$AJ$17))</f>
        <v>0.26380686608883969</v>
      </c>
      <c r="AU22" s="12">
        <f ca="1">IF(Model!$M$18=0,0,IF(AND(Model!$M$16=1,AU$4&gt;=Model!$M$13-0.000000001,AU$4&lt;=Model!$M$13+Model!$M$15+0.000000001,$A22&gt;=Model!$M$14-0.000000001,$A22&lt;=Model!$M$14+Model!$M$15+0.000000001),Model!$M$12,(Model!$AJ$13*AT22+Model!$AJ$14*AV22+Model!$AJ$15*AU21+Model!$AJ$16*AU23)/Model!$AJ$17))</f>
        <v>0.27246831912812763</v>
      </c>
      <c r="AV22" s="12">
        <f ca="1">IF(Model!$M$18=0,0,IF(AND(Model!$M$16=1,AV$4&gt;=Model!$M$13-0.000000001,AV$4&lt;=Model!$M$13+Model!$M$15+0.000000001,$A22&gt;=Model!$M$14-0.000000001,$A22&lt;=Model!$M$14+Model!$M$15+0.000000001),Model!$M$12,(Model!$AJ$13*AU22+Model!$AJ$14*AW22+Model!$AJ$15*AV21+Model!$AJ$16*AV23)/Model!$AJ$17))</f>
        <v>0.28071368100384025</v>
      </c>
      <c r="AW22" s="12">
        <f ca="1">IF(Model!$M$18=0,0,IF(AND(Model!$M$16=1,AW$4&gt;=Model!$M$13-0.000000001,AW$4&lt;=Model!$M$13+Model!$M$15+0.000000001,$A22&gt;=Model!$M$14-0.000000001,$A22&lt;=Model!$M$14+Model!$M$15+0.000000001),Model!$M$12,(Model!$AJ$13*AV22+Model!$AJ$14*AX22+Model!$AJ$15*AW21+Model!$AJ$16*AW23)/Model!$AJ$17))</f>
        <v>0.28856300540076762</v>
      </c>
      <c r="AX22" s="12">
        <f ca="1">IF(Model!$M$18=0,0,IF(AND(Model!$M$16=1,AX$4&gt;=Model!$M$13-0.000000001,AX$4&lt;=Model!$M$13+Model!$M$15+0.000000001,$A22&gt;=Model!$M$14-0.000000001,$A22&lt;=Model!$M$14+Model!$M$15+0.000000001),Model!$M$12,(Model!$AJ$13*AW22+Model!$AJ$14*AY22+Model!$AJ$15*AX21+Model!$AJ$16*AX23)/Model!$AJ$17))</f>
        <v>0.29603403703941289</v>
      </c>
      <c r="AY22" s="12">
        <f ca="1">IF(Model!$M$18=0,0,IF(AND(Model!$M$16=1,AY$4&gt;=Model!$M$13-0.000000001,AY$4&lt;=Model!$M$13+Model!$M$15+0.000000001,$A22&gt;=Model!$M$14-0.000000001,$A22&lt;=Model!$M$14+Model!$M$15+0.000000001),Model!$M$12,(Model!$AJ$13*AX22+Model!$AJ$14*AZ22+Model!$AJ$15*AY21+Model!$AJ$16*AY23)/Model!$AJ$17))</f>
        <v>0.30314183884587464</v>
      </c>
      <c r="AZ22" s="12">
        <f ca="1">IF(Model!$M$18=0,0,IF(AND(Model!$M$16=1,AZ$4&gt;=Model!$M$13-0.000000001,AZ$4&lt;=Model!$M$13+Model!$M$15+0.000000001,$A22&gt;=Model!$M$14-0.000000001,$A22&lt;=Model!$M$14+Model!$M$15+0.000000001),Model!$M$12,(Model!$AJ$13*AY22+Model!$AJ$14*BA22+Model!$AJ$15*AZ21+Model!$AJ$16*AZ23)/Model!$AJ$17))</f>
        <v>0.30989810309398169</v>
      </c>
      <c r="BA22" s="12">
        <f ca="1">IF(Model!$M$18=0,0,IF(AND(Model!$M$16=1,BA$4&gt;=Model!$M$13-0.000000001,BA$4&lt;=Model!$M$13+Model!$M$15+0.000000001,$A22&gt;=Model!$M$14-0.000000001,$A22&lt;=Model!$M$14+Model!$M$15+0.000000001),Model!$M$12,(Model!$AJ$13*AZ22+Model!$AJ$14*BB22+Model!$AJ$15*BA21+Model!$AJ$16*BA23)/Model!$AJ$17))</f>
        <v>0.31630998475132099</v>
      </c>
      <c r="BB22" s="12">
        <f ca="1">IF(Model!$M$18=0,0,IF(AND(Model!$M$16=1,BB$4&gt;=Model!$M$13-0.000000001,BB$4&lt;=Model!$M$13+Model!$M$15+0.000000001,$A22&gt;=Model!$M$14-0.000000001,$A22&lt;=Model!$M$14+Model!$M$15+0.000000001),Model!$M$12,(Model!$AJ$13*BA22+Model!$AJ$14*BC22+Model!$AJ$15*BB21+Model!$AJ$16*BB23)/Model!$AJ$17))</f>
        <v>0.32237819756194963</v>
      </c>
      <c r="BC22" s="12">
        <f ca="1">IF(Model!$M$18=0,0,IF(AND(Model!$M$16=1,BC$4&gt;=Model!$M$13-0.000000001,BC$4&lt;=Model!$M$13+Model!$M$15+0.000000001,$A22&gt;=Model!$M$14-0.000000001,$A22&lt;=Model!$M$14+Model!$M$15+0.000000001),Model!$M$12,(Model!$AJ$13*BB22+Model!$AJ$14*BD22+Model!$AJ$15*BC21+Model!$AJ$16*BC23)/Model!$AJ$17))</f>
        <v>0.32809396143159386</v>
      </c>
      <c r="BD22" s="12">
        <f ca="1">IF(Model!$M$18=0,0,IF(AND(Model!$M$16=1,BD$4&gt;=Model!$M$13-0.000000001,BD$4&lt;=Model!$M$13+Model!$M$15+0.000000001,$A22&gt;=Model!$M$14-0.000000001,$A22&lt;=Model!$M$14+Model!$M$15+0.000000001),Model!$M$12,(Model!$AJ$13*BC22+Model!$AJ$14*BE22+Model!$AJ$15*BD21+Model!$AJ$16*BD23)/Model!$AJ$17))</f>
        <v>0.33343415178203284</v>
      </c>
      <c r="BE22" s="12">
        <f ca="1">IF(Model!$M$18=0,0,IF(AND(Model!$M$16=1,BE$4&gt;=Model!$M$13-0.000000001,BE$4&lt;=Model!$M$13+Model!$M$15+0.000000001,$A22&gt;=Model!$M$14-0.000000001,$A22&lt;=Model!$M$14+Model!$M$15+0.000000001),Model!$M$12,(Model!$AJ$13*BD22+Model!$AJ$14*BF22+Model!$AJ$15*BE21+Model!$AJ$16*BE23)/Model!$AJ$17))</f>
        <v>0.33835362809374703</v>
      </c>
      <c r="BF22" s="12">
        <f ca="1">IF(Model!$M$18=0,0,IF(AND(Model!$M$16=1,BF$4&gt;=Model!$M$13-0.000000001,BF$4&lt;=Model!$M$13+Model!$M$15+0.000000001,$A22&gt;=Model!$M$14-0.000000001,$A22&lt;=Model!$M$14+Model!$M$15+0.000000001),Model!$M$12,(Model!$AJ$13*BE22+Model!$AJ$14*BG22+Model!$AJ$15*BF21+Model!$AJ$16*BF23)/Model!$AJ$17))</f>
        <v>0.34277313191771758</v>
      </c>
      <c r="BG22" s="12">
        <f ca="1">IF(Model!$M$18=0,0,IF(AND(Model!$M$16=1,BG$4&gt;=Model!$M$13-0.000000001,BG$4&lt;=Model!$M$13+Model!$M$15+0.000000001,$A22&gt;=Model!$M$14-0.000000001,$A22&lt;=Model!$M$14+Model!$M$15+0.000000001),Model!$M$12,(Model!$AJ$13*BF22+Model!$AJ$14*BH22+Model!$AJ$15*BG21+Model!$AJ$16*BG23)/Model!$AJ$17))</f>
        <v>0.3465602216294506</v>
      </c>
      <c r="BH22" s="12">
        <f ca="1">IF(Model!$M$18=0,0,IF(AND(Model!$M$16=1,BH$4&gt;=Model!$M$13-0.000000001,BH$4&lt;=Model!$M$13+Model!$M$15+0.000000001,$A22&gt;=Model!$M$14-0.000000001,$A22&lt;=Model!$M$14+Model!$M$15+0.000000001),Model!$M$12,(Model!$AJ$13*BG22+Model!$AJ$14*BI22+Model!$AJ$15*BH21+Model!$AJ$16*BH23)/Model!$AJ$17))</f>
        <v>0.34949925922963621</v>
      </c>
      <c r="BI22" s="12">
        <f ca="1">IF(Model!$M$18=0,0,IF(AND(Model!$M$16=1,BI$4&gt;=Model!$M$13-0.000000001,BI$4&lt;=Model!$M$13+Model!$M$15+0.000000001,$A22&gt;=Model!$M$14-0.000000001,$A22&lt;=Model!$M$14+Model!$M$15+0.000000001),Model!$M$12,(Model!$AJ$13*BH22+Model!$AJ$14*BJ22+Model!$AJ$15*BI21+Model!$AJ$16*BI23)/Model!$AJ$17))</f>
        <v>0.35124417992377227</v>
      </c>
      <c r="BJ22" s="12">
        <f ca="1">IF(Model!$M$18=0,0,IF(AND(Model!$M$16=1,BJ$4&gt;=Model!$M$13-0.000000001,BJ$4&lt;=Model!$M$13+Model!$M$15+0.000000001,$A22&gt;=Model!$M$14-0.000000001,$A22&lt;=Model!$M$14+Model!$M$15+0.000000001),Model!$M$12,BI22))</f>
        <v>0.35124417992377227</v>
      </c>
      <c r="BK22" s="1"/>
    </row>
    <row r="23" spans="1:63" ht="13.5" customHeight="1">
      <c r="A23" s="14">
        <f>Model!$M$7-18*Model!$AJ$9</f>
        <v>1.1000000000000001</v>
      </c>
      <c r="B23" s="12">
        <f>IF(Model!$M$18=0,0,IF(AND(Model!$M$16=1,B$4&gt;=Model!$M$13-0.000000001,B$4&lt;=Model!$M$13+Model!$M$15+0.000000001,$A23&gt;=Model!$M$14-0.000000001,$A23&lt;=Model!$M$14+Model!$M$15+0.000000001),Model!$M$12,Model!$M$11))</f>
        <v>1</v>
      </c>
      <c r="C23" s="12">
        <f ca="1">IF(Model!$M$18=0,0,IF(AND(Model!$M$16=1,C$4&gt;=Model!$M$13-0.000000001,C$4&lt;=Model!$M$13+Model!$M$15+0.000000001,$A23&gt;=Model!$M$14-0.000000001,$A23&lt;=Model!$M$14+Model!$M$15+0.000000001),Model!$M$12,(Model!$AJ$13*B23+Model!$AJ$14*D23+Model!$AJ$15*C22+Model!$AJ$16*C24)/Model!$AJ$17))</f>
        <v>0.99945442651608307</v>
      </c>
      <c r="D23" s="12">
        <f ca="1">IF(Model!$M$18=0,0,IF(AND(Model!$M$16=1,D$4&gt;=Model!$M$13-0.000000001,D$4&lt;=Model!$M$13+Model!$M$15+0.000000001,$A23&gt;=Model!$M$14-0.000000001,$A23&lt;=Model!$M$14+Model!$M$15+0.000000001),Model!$M$12,(Model!$AJ$13*C23+Model!$AJ$14*E23+Model!$AJ$15*D22+Model!$AJ$16*D24)/Model!$AJ$17))</f>
        <v>0.99862844588817767</v>
      </c>
      <c r="E23" s="12">
        <f ca="1">IF(Model!$M$18=0,0,IF(AND(Model!$M$16=1,E$4&gt;=Model!$M$13-0.000000001,E$4&lt;=Model!$M$13+Model!$M$15+0.000000001,$A23&gt;=Model!$M$14-0.000000001,$A23&lt;=Model!$M$14+Model!$M$15+0.000000001),Model!$M$12,(Model!$AJ$13*D23+Model!$AJ$14*F23+Model!$AJ$15*E22+Model!$AJ$16*E24)/Model!$AJ$17))</f>
        <v>0.99737010007921889</v>
      </c>
      <c r="F23" s="12">
        <f ca="1">IF(Model!$M$18=0,0,IF(AND(Model!$M$16=1,F$4&gt;=Model!$M$13-0.000000001,F$4&lt;=Model!$M$13+Model!$M$15+0.000000001,$A23&gt;=Model!$M$14-0.000000001,$A23&lt;=Model!$M$14+Model!$M$15+0.000000001),Model!$M$12,(Model!$AJ$13*E23+Model!$AJ$14*G23+Model!$AJ$15*F22+Model!$AJ$16*F24)/Model!$AJ$17))</f>
        <v>0.99544474811178019</v>
      </c>
      <c r="G23" s="12">
        <f ca="1">IF(Model!$M$18=0,0,IF(AND(Model!$M$16=1,G$4&gt;=Model!$M$13-0.000000001,G$4&lt;=Model!$M$13+Model!$M$15+0.000000001,$A23&gt;=Model!$M$14-0.000000001,$A23&lt;=Model!$M$14+Model!$M$15+0.000000001),Model!$M$12,(Model!$AJ$13*F23+Model!$AJ$14*H23+Model!$AJ$15*G22+Model!$AJ$16*G24)/Model!$AJ$17))</f>
        <v>0.99248957666394721</v>
      </c>
      <c r="H23" s="12">
        <f ca="1">IF(Model!$M$18=0,0,IF(AND(Model!$M$16=1,H$4&gt;=Model!$M$13-0.000000001,H$4&lt;=Model!$M$13+Model!$M$15+0.000000001,$A23&gt;=Model!$M$14-0.000000001,$A23&lt;=Model!$M$14+Model!$M$15+0.000000001),Model!$M$12,(Model!$AJ$13*G23+Model!$AJ$14*I23+Model!$AJ$15*H22+Model!$AJ$16*H24)/Model!$AJ$17))</f>
        <v>0.98794281924498795</v>
      </c>
      <c r="I23" s="12">
        <f ca="1">IF(Model!$M$18=0,0,IF(AND(Model!$M$16=1,I$4&gt;=Model!$M$13-0.000000001,I$4&lt;=Model!$M$13+Model!$M$15+0.000000001,$A23&gt;=Model!$M$14-0.000000001,$A23&lt;=Model!$M$14+Model!$M$15+0.000000001),Model!$M$12,(Model!$AJ$13*H23+Model!$AJ$14*J23+Model!$AJ$15*I22+Model!$AJ$16*I24)/Model!$AJ$17))</f>
        <v>0.98093349459469215</v>
      </c>
      <c r="J23" s="12">
        <f ca="1">IF(Model!$M$18=0,0,IF(AND(Model!$M$16=1,J$4&gt;=Model!$M$13-0.000000001,J$4&lt;=Model!$M$13+Model!$M$15+0.000000001,$A23&gt;=Model!$M$14-0.000000001,$A23&lt;=Model!$M$14+Model!$M$15+0.000000001),Model!$M$12,(Model!$AJ$13*I23+Model!$AJ$14*K23+Model!$AJ$15*J22+Model!$AJ$16*J24)/Model!$AJ$17))</f>
        <v>0.97010951187045036</v>
      </c>
      <c r="K23" s="12">
        <f ca="1">IF(Model!$M$18=0,0,IF(AND(Model!$M$16=1,K$4&gt;=Model!$M$13-0.000000001,K$4&lt;=Model!$M$13+Model!$M$15+0.000000001,$A23&gt;=Model!$M$14-0.000000001,$A23&lt;=Model!$M$14+Model!$M$15+0.000000001),Model!$M$12,(Model!$AJ$13*J23+Model!$AJ$14*L23+Model!$AJ$15*K22+Model!$AJ$16*K24)/Model!$AJ$17))</f>
        <v>0.95336971406499016</v>
      </c>
      <c r="L23" s="12">
        <f ca="1">IF(Model!$M$18=0,0,IF(AND(Model!$M$16=1,L$4&gt;=Model!$M$13-0.000000001,L$4&lt;=Model!$M$13+Model!$M$15+0.000000001,$A23&gt;=Model!$M$14-0.000000001,$A23&lt;=Model!$M$14+Model!$M$15+0.000000001),Model!$M$12,(Model!$AJ$13*K23+Model!$AJ$14*M23+Model!$AJ$15*L22+Model!$AJ$16*L24)/Model!$AJ$17))</f>
        <v>0.92744693812758072</v>
      </c>
      <c r="M23" s="12">
        <f ca="1">IF(Model!$M$18=0,0,IF(AND(Model!$M$16=1,M$4&gt;=Model!$M$13-0.000000001,M$4&lt;=Model!$M$13+Model!$M$15+0.000000001,$A23&gt;=Model!$M$14-0.000000001,$A23&lt;=Model!$M$14+Model!$M$15+0.000000001),Model!$M$12,(Model!$AJ$13*L23+Model!$AJ$14*N23+Model!$AJ$15*M22+Model!$AJ$16*M24)/Model!$AJ$17))</f>
        <v>0.88726272472856982</v>
      </c>
      <c r="N23" s="12">
        <f ca="1">IF(Model!$M$18=0,0,IF(AND(Model!$M$16=1,N$4&gt;=Model!$M$13-0.000000001,N$4&lt;=Model!$M$13+Model!$M$15+0.000000001,$A23&gt;=Model!$M$14-0.000000001,$A23&lt;=Model!$M$14+Model!$M$15+0.000000001),Model!$M$12,(Model!$AJ$13*M23+Model!$AJ$14*O23+Model!$AJ$15*N22+Model!$AJ$16*N24)/Model!$AJ$17))</f>
        <v>0.82494093512491917</v>
      </c>
      <c r="O23" s="12">
        <f ca="1">IF(Model!$M$18=0,0,IF(AND(Model!$M$16=1,O$4&gt;=Model!$M$13-0.000000001,O$4&lt;=Model!$M$13+Model!$M$15+0.000000001,$A23&gt;=Model!$M$14-0.000000001,$A23&lt;=Model!$M$14+Model!$M$15+0.000000001),Model!$M$12,(Model!$AJ$13*N23+Model!$AJ$14*P23+Model!$AJ$15*O22+Model!$AJ$16*O24)/Model!$AJ$17))</f>
        <v>0.72833892555371338</v>
      </c>
      <c r="P23" s="12">
        <f ca="1">IF(Model!$M$18=0,0,IF(AND(Model!$M$16=1,P$4&gt;=Model!$M$13-0.000000001,P$4&lt;=Model!$M$13+Model!$M$15+0.000000001,$A23&gt;=Model!$M$14-0.000000001,$A23&lt;=Model!$M$14+Model!$M$15+0.000000001),Model!$M$12,(Model!$AJ$13*O23+Model!$AJ$14*Q23+Model!$AJ$15*P22+Model!$AJ$16*P24)/Model!$AJ$17))</f>
        <v>0.57897125823228557</v>
      </c>
      <c r="Q23" s="12">
        <f ca="1">IF(Model!$M$18=0,0,IF(AND(Model!$M$16=1,Q$4&gt;=Model!$M$13-0.000000001,Q$4&lt;=Model!$M$13+Model!$M$15+0.000000001,$A23&gt;=Model!$M$14-0.000000001,$A23&lt;=Model!$M$14+Model!$M$15+0.000000001),Model!$M$12,(Model!$AJ$13*P23+Model!$AJ$14*R23+Model!$AJ$15*Q22+Model!$AJ$16*Q24)/Model!$AJ$17))</f>
        <v>0.34934539284686711</v>
      </c>
      <c r="R23" s="12">
        <f>IF(Model!$M$18=0,0,IF(AND(Model!$M$16=1,R$4&gt;=Model!$M$13-0.000000001,R$4&lt;=Model!$M$13+Model!$M$15+0.000000001,$A23&gt;=Model!$M$14-0.000000001,$A23&lt;=Model!$M$14+Model!$M$15+0.000000001),Model!$M$12,(Model!$AJ$13*Q23+Model!$AJ$14*S23+Model!$AJ$15*R22+Model!$AJ$16*R24)/Model!$AJ$17))</f>
        <v>0</v>
      </c>
      <c r="S23" s="12">
        <f>IF(Model!$M$18=0,0,IF(AND(Model!$M$16=1,S$4&gt;=Model!$M$13-0.000000001,S$4&lt;=Model!$M$13+Model!$M$15+0.000000001,$A23&gt;=Model!$M$14-0.000000001,$A23&lt;=Model!$M$14+Model!$M$15+0.000000001),Model!$M$12,(Model!$AJ$13*R23+Model!$AJ$14*T23+Model!$AJ$15*S22+Model!$AJ$16*S24)/Model!$AJ$17))</f>
        <v>0</v>
      </c>
      <c r="T23" s="12">
        <f>IF(Model!$M$18=0,0,IF(AND(Model!$M$16=1,T$4&gt;=Model!$M$13-0.000000001,T$4&lt;=Model!$M$13+Model!$M$15+0.000000001,$A23&gt;=Model!$M$14-0.000000001,$A23&lt;=Model!$M$14+Model!$M$15+0.000000001),Model!$M$12,(Model!$AJ$13*S23+Model!$AJ$14*U23+Model!$AJ$15*T22+Model!$AJ$16*T24)/Model!$AJ$17))</f>
        <v>0</v>
      </c>
      <c r="U23" s="12">
        <f>IF(Model!$M$18=0,0,IF(AND(Model!$M$16=1,U$4&gt;=Model!$M$13-0.000000001,U$4&lt;=Model!$M$13+Model!$M$15+0.000000001,$A23&gt;=Model!$M$14-0.000000001,$A23&lt;=Model!$M$14+Model!$M$15+0.000000001),Model!$M$12,(Model!$AJ$13*T23+Model!$AJ$14*V23+Model!$AJ$15*U22+Model!$AJ$16*U24)/Model!$AJ$17))</f>
        <v>0</v>
      </c>
      <c r="V23" s="12">
        <f>IF(Model!$M$18=0,0,IF(AND(Model!$M$16=1,V$4&gt;=Model!$M$13-0.000000001,V$4&lt;=Model!$M$13+Model!$M$15+0.000000001,$A23&gt;=Model!$M$14-0.000000001,$A23&lt;=Model!$M$14+Model!$M$15+0.000000001),Model!$M$12,(Model!$AJ$13*U23+Model!$AJ$14*W23+Model!$AJ$15*V22+Model!$AJ$16*V24)/Model!$AJ$17))</f>
        <v>0</v>
      </c>
      <c r="W23" s="12">
        <f>IF(Model!$M$18=0,0,IF(AND(Model!$M$16=1,W$4&gt;=Model!$M$13-0.000000001,W$4&lt;=Model!$M$13+Model!$M$15+0.000000001,$A23&gt;=Model!$M$14-0.000000001,$A23&lt;=Model!$M$14+Model!$M$15+0.000000001),Model!$M$12,(Model!$AJ$13*V23+Model!$AJ$14*X23+Model!$AJ$15*W22+Model!$AJ$16*W24)/Model!$AJ$17))</f>
        <v>0</v>
      </c>
      <c r="X23" s="12">
        <f>IF(Model!$M$18=0,0,IF(AND(Model!$M$16=1,X$4&gt;=Model!$M$13-0.000000001,X$4&lt;=Model!$M$13+Model!$M$15+0.000000001,$A23&gt;=Model!$M$14-0.000000001,$A23&lt;=Model!$M$14+Model!$M$15+0.000000001),Model!$M$12,(Model!$AJ$13*W23+Model!$AJ$14*Y23+Model!$AJ$15*X22+Model!$AJ$16*X24)/Model!$AJ$17))</f>
        <v>0</v>
      </c>
      <c r="Y23" s="12">
        <f>IF(Model!$M$18=0,0,IF(AND(Model!$M$16=1,Y$4&gt;=Model!$M$13-0.000000001,Y$4&lt;=Model!$M$13+Model!$M$15+0.000000001,$A23&gt;=Model!$M$14-0.000000001,$A23&lt;=Model!$M$14+Model!$M$15+0.000000001),Model!$M$12,(Model!$AJ$13*X23+Model!$AJ$14*Z23+Model!$AJ$15*Y22+Model!$AJ$16*Y24)/Model!$AJ$17))</f>
        <v>0</v>
      </c>
      <c r="Z23" s="12">
        <f>IF(Model!$M$18=0,0,IF(AND(Model!$M$16=1,Z$4&gt;=Model!$M$13-0.000000001,Z$4&lt;=Model!$M$13+Model!$M$15+0.000000001,$A23&gt;=Model!$M$14-0.000000001,$A23&lt;=Model!$M$14+Model!$M$15+0.000000001),Model!$M$12,(Model!$AJ$13*Y23+Model!$AJ$14*AA23+Model!$AJ$15*Z22+Model!$AJ$16*Z24)/Model!$AJ$17))</f>
        <v>0</v>
      </c>
      <c r="AA23" s="12">
        <f>IF(Model!$M$18=0,0,IF(AND(Model!$M$16=1,AA$4&gt;=Model!$M$13-0.000000001,AA$4&lt;=Model!$M$13+Model!$M$15+0.000000001,$A23&gt;=Model!$M$14-0.000000001,$A23&lt;=Model!$M$14+Model!$M$15+0.000000001),Model!$M$12,(Model!$AJ$13*Z23+Model!$AJ$14*AB23+Model!$AJ$15*AA22+Model!$AJ$16*AA24)/Model!$AJ$17))</f>
        <v>0</v>
      </c>
      <c r="AB23" s="12">
        <f>IF(Model!$M$18=0,0,IF(AND(Model!$M$16=1,AB$4&gt;=Model!$M$13-0.000000001,AB$4&lt;=Model!$M$13+Model!$M$15+0.000000001,$A23&gt;=Model!$M$14-0.000000001,$A23&lt;=Model!$M$14+Model!$M$15+0.000000001),Model!$M$12,(Model!$AJ$13*AA23+Model!$AJ$14*AC23+Model!$AJ$15*AB22+Model!$AJ$16*AB24)/Model!$AJ$17))</f>
        <v>0</v>
      </c>
      <c r="AC23" s="12">
        <f ca="1">IF(Model!$M$18=0,0,IF(AND(Model!$M$16=1,AC$4&gt;=Model!$M$13-0.000000001,AC$4&lt;=Model!$M$13+Model!$M$15+0.000000001,$A23&gt;=Model!$M$14-0.000000001,$A23&lt;=Model!$M$14+Model!$M$15+0.000000001),Model!$M$12,(Model!$AJ$13*AB23+Model!$AJ$14*AD23+Model!$AJ$15*AC22+Model!$AJ$16*AC24)/Model!$AJ$17))</f>
        <v>1.2417517603925432E-2</v>
      </c>
      <c r="AD23" s="12">
        <f ca="1">IF(Model!$M$18=0,0,IF(AND(Model!$M$16=1,AD$4&gt;=Model!$M$13-0.000000001,AD$4&lt;=Model!$M$13+Model!$M$15+0.000000001,$A23&gt;=Model!$M$14-0.000000001,$A23&lt;=Model!$M$14+Model!$M$15+0.000000001),Model!$M$12,(Model!$AJ$13*AC23+Model!$AJ$14*AE23+Model!$AJ$15*AD22+Model!$AJ$16*AD24)/Model!$AJ$17))</f>
        <v>2.7597538006878763E-2</v>
      </c>
      <c r="AE23" s="12">
        <f ca="1">IF(Model!$M$18=0,0,IF(AND(Model!$M$16=1,AE$4&gt;=Model!$M$13-0.000000001,AE$4&lt;=Model!$M$13+Model!$M$15+0.000000001,$A23&gt;=Model!$M$14-0.000000001,$A23&lt;=Model!$M$14+Model!$M$15+0.000000001),Model!$M$12,(Model!$AJ$13*AD23+Model!$AJ$14*AF23+Model!$AJ$15*AE22+Model!$AJ$16*AE24)/Model!$AJ$17))</f>
        <v>4.4216974970548995E-2</v>
      </c>
      <c r="AF23" s="12">
        <f ca="1">IF(Model!$M$18=0,0,IF(AND(Model!$M$16=1,AF$4&gt;=Model!$M$13-0.000000001,AF$4&lt;=Model!$M$13+Model!$M$15+0.000000001,$A23&gt;=Model!$M$14-0.000000001,$A23&lt;=Model!$M$14+Model!$M$15+0.000000001),Model!$M$12,(Model!$AJ$13*AE23+Model!$AJ$14*AG23+Model!$AJ$15*AF22+Model!$AJ$16*AF24)/Model!$AJ$17))</f>
        <v>6.1362491028753047E-2</v>
      </c>
      <c r="AG23" s="12">
        <f ca="1">IF(Model!$M$18=0,0,IF(AND(Model!$M$16=1,AG$4&gt;=Model!$M$13-0.000000001,AG$4&lt;=Model!$M$13+Model!$M$15+0.000000001,$A23&gt;=Model!$M$14-0.000000001,$A23&lt;=Model!$M$14+Model!$M$15+0.000000001),Model!$M$12,(Model!$AJ$13*AF23+Model!$AJ$14*AH23+Model!$AJ$15*AG22+Model!$AJ$16*AG24)/Model!$AJ$17))</f>
        <v>7.8481663239912999E-2</v>
      </c>
      <c r="AH23" s="12">
        <f ca="1">IF(Model!$M$18=0,0,IF(AND(Model!$M$16=1,AH$4&gt;=Model!$M$13-0.000000001,AH$4&lt;=Model!$M$13+Model!$M$15+0.000000001,$A23&gt;=Model!$M$14-0.000000001,$A23&lt;=Model!$M$14+Model!$M$15+0.000000001),Model!$M$12,(Model!$AJ$13*AG23+Model!$AJ$14*AI23+Model!$AJ$15*AH22+Model!$AJ$16*AH24)/Model!$AJ$17))</f>
        <v>9.5261192162379313E-2</v>
      </c>
      <c r="AI23" s="12">
        <f ca="1">IF(Model!$M$18=0,0,IF(AND(Model!$M$16=1,AI$4&gt;=Model!$M$13-0.000000001,AI$4&lt;=Model!$M$13+Model!$M$15+0.000000001,$A23&gt;=Model!$M$14-0.000000001,$A23&lt;=Model!$M$14+Model!$M$15+0.000000001),Model!$M$12,(Model!$AJ$13*AH23+Model!$AJ$14*AJ23+Model!$AJ$15*AI22+Model!$AJ$16*AI24)/Model!$AJ$17))</f>
        <v>0.11153072680364365</v>
      </c>
      <c r="AJ23" s="12">
        <f ca="1">IF(Model!$M$18=0,0,IF(AND(Model!$M$16=1,AJ$4&gt;=Model!$M$13-0.000000001,AJ$4&lt;=Model!$M$13+Model!$M$15+0.000000001,$A23&gt;=Model!$M$14-0.000000001,$A23&lt;=Model!$M$14+Model!$M$15+0.000000001),Model!$M$12,(Model!$AJ$13*AI23+Model!$AJ$14*AK23+Model!$AJ$15*AJ22+Model!$AJ$16*AJ24)/Model!$AJ$17))</f>
        <v>0.12720243027678774</v>
      </c>
      <c r="AK23" s="12">
        <f ca="1">IF(Model!$M$18=0,0,IF(AND(Model!$M$16=1,AK$4&gt;=Model!$M$13-0.000000001,AK$4&lt;=Model!$M$13+Model!$M$15+0.000000001,$A23&gt;=Model!$M$14-0.000000001,$A23&lt;=Model!$M$14+Model!$M$15+0.000000001),Model!$M$12,(Model!$AJ$13*AJ23+Model!$AJ$14*AL23+Model!$AJ$15*AK22+Model!$AJ$16*AK24)/Model!$AJ$17))</f>
        <v>0.14223600559494706</v>
      </c>
      <c r="AL23" s="12">
        <f ca="1">IF(Model!$M$18=0,0,IF(AND(Model!$M$16=1,AL$4&gt;=Model!$M$13-0.000000001,AL$4&lt;=Model!$M$13+Model!$M$15+0.000000001,$A23&gt;=Model!$M$14-0.000000001,$A23&lt;=Model!$M$14+Model!$M$15+0.000000001),Model!$M$12,(Model!$AJ$13*AK23+Model!$AJ$14*AM23+Model!$AJ$15*AL22+Model!$AJ$16*AL24)/Model!$AJ$17))</f>
        <v>0.15661891063342281</v>
      </c>
      <c r="AM23" s="12">
        <f ca="1">IF(Model!$M$18=0,0,IF(AND(Model!$M$16=1,AM$4&gt;=Model!$M$13-0.000000001,AM$4&lt;=Model!$M$13+Model!$M$15+0.000000001,$A23&gt;=Model!$M$14-0.000000001,$A23&lt;=Model!$M$14+Model!$M$15+0.000000001),Model!$M$12,(Model!$AJ$13*AL23+Model!$AJ$14*AN23+Model!$AJ$15*AM22+Model!$AJ$16*AM24)/Model!$AJ$17))</f>
        <v>0.1703550597089433</v>
      </c>
      <c r="AN23" s="12">
        <f ca="1">IF(Model!$M$18=0,0,IF(AND(Model!$M$16=1,AN$4&gt;=Model!$M$13-0.000000001,AN$4&lt;=Model!$M$13+Model!$M$15+0.000000001,$A23&gt;=Model!$M$14-0.000000001,$A23&lt;=Model!$M$14+Model!$M$15+0.000000001),Model!$M$12,(Model!$AJ$13*AM23+Model!$AJ$14*AO23+Model!$AJ$15*AN22+Model!$AJ$16*AN24)/Model!$AJ$17))</f>
        <v>0.18345819516332756</v>
      </c>
      <c r="AO23" s="12">
        <f ca="1">IF(Model!$M$18=0,0,IF(AND(Model!$M$16=1,AO$4&gt;=Model!$M$13-0.000000001,AO$4&lt;=Model!$M$13+Model!$M$15+0.000000001,$A23&gt;=Model!$M$14-0.000000001,$A23&lt;=Model!$M$14+Model!$M$15+0.000000001),Model!$M$12,(Model!$AJ$13*AN23+Model!$AJ$14*AP23+Model!$AJ$15*AO22+Model!$AJ$16*AO24)/Model!$AJ$17))</f>
        <v>0.19594786506542544</v>
      </c>
      <c r="AP23" s="12">
        <f ca="1">IF(Model!$M$18=0,0,IF(AND(Model!$M$16=1,AP$4&gt;=Model!$M$13-0.000000001,AP$4&lt;=Model!$M$13+Model!$M$15+0.000000001,$A23&gt;=Model!$M$14-0.000000001,$A23&lt;=Model!$M$14+Model!$M$15+0.000000001),Model!$M$12,(Model!$AJ$13*AO23+Model!$AJ$14*AQ23+Model!$AJ$15*AP22+Model!$AJ$16*AP24)/Model!$AJ$17))</f>
        <v>0.2078469012732026</v>
      </c>
      <c r="AQ23" s="12">
        <f ca="1">IF(Model!$M$18=0,0,IF(AND(Model!$M$16=1,AQ$4&gt;=Model!$M$13-0.000000001,AQ$4&lt;=Model!$M$13+Model!$M$15+0.000000001,$A23&gt;=Model!$M$14-0.000000001,$A23&lt;=Model!$M$14+Model!$M$15+0.000000001),Model!$M$12,(Model!$AJ$13*AP23+Model!$AJ$14*AR23+Model!$AJ$15*AQ22+Model!$AJ$16*AQ24)/Model!$AJ$17))</f>
        <v>0.21917979455535547</v>
      </c>
      <c r="AR23" s="12">
        <f ca="1">IF(Model!$M$18=0,0,IF(AND(Model!$M$16=1,AR$4&gt;=Model!$M$13-0.000000001,AR$4&lt;=Model!$M$13+Model!$M$15+0.000000001,$A23&gt;=Model!$M$14-0.000000001,$A23&lt;=Model!$M$14+Model!$M$15+0.000000001),Model!$M$12,(Model!$AJ$13*AQ23+Model!$AJ$14*AS23+Model!$AJ$15*AR22+Model!$AJ$16*AR24)/Model!$AJ$17))</f>
        <v>0.22997162489764494</v>
      </c>
      <c r="AS23" s="12">
        <f ca="1">IF(Model!$M$18=0,0,IF(AND(Model!$M$16=1,AS$4&gt;=Model!$M$13-0.000000001,AS$4&lt;=Model!$M$13+Model!$M$15+0.000000001,$A23&gt;=Model!$M$14-0.000000001,$A23&lt;=Model!$M$14+Model!$M$15+0.000000001),Model!$M$12,(Model!$AJ$13*AR23+Model!$AJ$14*AT23+Model!$AJ$15*AS22+Model!$AJ$16*AS24)/Model!$AJ$17))</f>
        <v>0.24024734280561152</v>
      </c>
      <c r="AT23" s="12">
        <f ca="1">IF(Model!$M$18=0,0,IF(AND(Model!$M$16=1,AT$4&gt;=Model!$M$13-0.000000001,AT$4&lt;=Model!$M$13+Model!$M$15+0.000000001,$A23&gt;=Model!$M$14-0.000000001,$A23&lt;=Model!$M$14+Model!$M$15+0.000000001),Model!$M$12,(Model!$AJ$13*AS23+Model!$AJ$14*AU23+Model!$AJ$15*AT22+Model!$AJ$16*AT24)/Model!$AJ$17))</f>
        <v>0.25003127132810471</v>
      </c>
      <c r="AU23" s="12">
        <f ca="1">IF(Model!$M$18=0,0,IF(AND(Model!$M$16=1,AU$4&gt;=Model!$M$13-0.000000001,AU$4&lt;=Model!$M$13+Model!$M$15+0.000000001,$A23&gt;=Model!$M$14-0.000000001,$A23&lt;=Model!$M$14+Model!$M$15+0.000000001),Model!$M$12,(Model!$AJ$13*AT23+Model!$AJ$14*AV23+Model!$AJ$15*AU22+Model!$AJ$16*AU24)/Model!$AJ$17))</f>
        <v>0.25934673828223698</v>
      </c>
      <c r="AV23" s="12">
        <f ca="1">IF(Model!$M$18=0,0,IF(AND(Model!$M$16=1,AV$4&gt;=Model!$M$13-0.000000001,AV$4&lt;=Model!$M$13+Model!$M$15+0.000000001,$A23&gt;=Model!$M$14-0.000000001,$A23&lt;=Model!$M$14+Model!$M$15+0.000000001),Model!$M$12,(Model!$AJ$13*AU23+Model!$AJ$14*AW23+Model!$AJ$15*AV22+Model!$AJ$16*AV24)/Model!$AJ$17))</f>
        <v>0.26821576794580132</v>
      </c>
      <c r="AW23" s="12">
        <f ca="1">IF(Model!$M$18=0,0,IF(AND(Model!$M$16=1,AW$4&gt;=Model!$M$13-0.000000001,AW$4&lt;=Model!$M$13+Model!$M$15+0.000000001,$A23&gt;=Model!$M$14-0.000000001,$A23&lt;=Model!$M$14+Model!$M$15+0.000000001),Model!$M$12,(Model!$AJ$13*AV23+Model!$AJ$14*AX23+Model!$AJ$15*AW22+Model!$AJ$16*AW24)/Model!$AJ$17))</f>
        <v>0.2766587675502023</v>
      </c>
      <c r="AX23" s="12">
        <f ca="1">IF(Model!$M$18=0,0,IF(AND(Model!$M$16=1,AX$4&gt;=Model!$M$13-0.000000001,AX$4&lt;=Model!$M$13+Model!$M$15+0.000000001,$A23&gt;=Model!$M$14-0.000000001,$A23&lt;=Model!$M$14+Model!$M$15+0.000000001),Model!$M$12,(Model!$AJ$13*AW23+Model!$AJ$14*AY23+Model!$AJ$15*AX22+Model!$AJ$16*AX24)/Model!$AJ$17))</f>
        <v>0.28469413805295013</v>
      </c>
      <c r="AY23" s="12">
        <f ca="1">IF(Model!$M$18=0,0,IF(AND(Model!$M$16=1,AY$4&gt;=Model!$M$13-0.000000001,AY$4&lt;=Model!$M$13+Model!$M$15+0.000000001,$A23&gt;=Model!$M$14-0.000000001,$A23&lt;=Model!$M$14+Model!$M$15+0.000000001),Model!$M$12,(Model!$AJ$13*AX23+Model!$AJ$14*AZ23+Model!$AJ$15*AY22+Model!$AJ$16*AY24)/Model!$AJ$17))</f>
        <v>0.29233771959532107</v>
      </c>
      <c r="AZ23" s="12">
        <f ca="1">IF(Model!$M$18=0,0,IF(AND(Model!$M$16=1,AZ$4&gt;=Model!$M$13-0.000000001,AZ$4&lt;=Model!$M$13+Model!$M$15+0.000000001,$A23&gt;=Model!$M$14-0.000000001,$A23&lt;=Model!$M$14+Model!$M$15+0.000000001),Model!$M$12,(Model!$AJ$13*AY23+Model!$AJ$14*BA23+Model!$AJ$15*AZ22+Model!$AJ$16*AZ24)/Model!$AJ$17))</f>
        <v>0.29960194551430819</v>
      </c>
      <c r="BA23" s="12">
        <f ca="1">IF(Model!$M$18=0,0,IF(AND(Model!$M$16=1,BA$4&gt;=Model!$M$13-0.000000001,BA$4&lt;=Model!$M$13+Model!$M$15+0.000000001,$A23&gt;=Model!$M$14-0.000000001,$A23&lt;=Model!$M$14+Model!$M$15+0.000000001),Model!$M$12,(Model!$AJ$13*AZ23+Model!$AJ$14*BB23+Model!$AJ$15*BA22+Model!$AJ$16*BA24)/Model!$AJ$17))</f>
        <v>0.30649451687148982</v>
      </c>
      <c r="BB23" s="12">
        <f ca="1">IF(Model!$M$18=0,0,IF(AND(Model!$M$16=1,BB$4&gt;=Model!$M$13-0.000000001,BB$4&lt;=Model!$M$13+Model!$M$15+0.000000001,$A23&gt;=Model!$M$14-0.000000001,$A23&lt;=Model!$M$14+Model!$M$15+0.000000001),Model!$M$12,(Model!$AJ$13*BA23+Model!$AJ$14*BC23+Model!$AJ$15*BB22+Model!$AJ$16*BB24)/Model!$AJ$17))</f>
        <v>0.31301630902077537</v>
      </c>
      <c r="BC23" s="12">
        <f ca="1">IF(Model!$M$18=0,0,IF(AND(Model!$M$16=1,BC$4&gt;=Model!$M$13-0.000000001,BC$4&lt;=Model!$M$13+Model!$M$15+0.000000001,$A23&gt;=Model!$M$14-0.000000001,$A23&lt;=Model!$M$14+Model!$M$15+0.000000001),Model!$M$12,(Model!$AJ$13*BB23+Model!$AJ$14*BD23+Model!$AJ$15*BC22+Model!$AJ$16*BC24)/Model!$AJ$17))</f>
        <v>0.31915806160225019</v>
      </c>
      <c r="BD23" s="12">
        <f ca="1">IF(Model!$M$18=0,0,IF(AND(Model!$M$16=1,BD$4&gt;=Model!$M$13-0.000000001,BD$4&lt;=Model!$M$13+Model!$M$15+0.000000001,$A23&gt;=Model!$M$14-0.000000001,$A23&lt;=Model!$M$14+Model!$M$15+0.000000001),Model!$M$12,(Model!$AJ$13*BC23+Model!$AJ$14*BE23+Model!$AJ$15*BD22+Model!$AJ$16*BD24)/Model!$AJ$17))</f>
        <v>0.32489514993562801</v>
      </c>
      <c r="BE23" s="12">
        <f ca="1">IF(Model!$M$18=0,0,IF(AND(Model!$M$16=1,BE$4&gt;=Model!$M$13-0.000000001,BE$4&lt;=Model!$M$13+Model!$M$15+0.000000001,$A23&gt;=Model!$M$14-0.000000001,$A23&lt;=Model!$M$14+Model!$M$15+0.000000001),Model!$M$12,(Model!$AJ$13*BD23+Model!$AJ$14*BF23+Model!$AJ$15*BE22+Model!$AJ$16*BE24)/Model!$AJ$17))</f>
        <v>0.33017933604662852</v>
      </c>
      <c r="BF23" s="12">
        <f ca="1">IF(Model!$M$18=0,0,IF(AND(Model!$M$16=1,BF$4&gt;=Model!$M$13-0.000000001,BF$4&lt;=Model!$M$13+Model!$M$15+0.000000001,$A23&gt;=Model!$M$14-0.000000001,$A23&lt;=Model!$M$14+Model!$M$15+0.000000001),Model!$M$12,(Model!$AJ$13*BE23+Model!$AJ$14*BG23+Model!$AJ$15*BF22+Model!$AJ$16*BF24)/Model!$AJ$17))</f>
        <v>0.33492576786369804</v>
      </c>
      <c r="BG23" s="12">
        <f ca="1">IF(Model!$M$18=0,0,IF(AND(Model!$M$16=1,BG$4&gt;=Model!$M$13-0.000000001,BG$4&lt;=Model!$M$13+Model!$M$15+0.000000001,$A23&gt;=Model!$M$14-0.000000001,$A23&lt;=Model!$M$14+Model!$M$15+0.000000001),Model!$M$12,(Model!$AJ$13*BF23+Model!$AJ$14*BH23+Model!$AJ$15*BG22+Model!$AJ$16*BG24)/Model!$AJ$17))</f>
        <v>0.33899250372394102</v>
      </c>
      <c r="BH23" s="12">
        <f ca="1">IF(Model!$M$18=0,0,IF(AND(Model!$M$16=1,BH$4&gt;=Model!$M$13-0.000000001,BH$4&lt;=Model!$M$13+Model!$M$15+0.000000001,$A23&gt;=Model!$M$14-0.000000001,$A23&lt;=Model!$M$14+Model!$M$15+0.000000001),Model!$M$12,(Model!$AJ$13*BG23+Model!$AJ$14*BI23+Model!$AJ$15*BH22+Model!$AJ$16*BH24)/Model!$AJ$17))</f>
        <v>0.34214827871976766</v>
      </c>
      <c r="BI23" s="12">
        <f ca="1">IF(Model!$M$18=0,0,IF(AND(Model!$M$16=1,BI$4&gt;=Model!$M$13-0.000000001,BI$4&lt;=Model!$M$13+Model!$M$15+0.000000001,$A23&gt;=Model!$M$14-0.000000001,$A23&lt;=Model!$M$14+Model!$M$15+0.000000001),Model!$M$12,(Model!$AJ$13*BH23+Model!$AJ$14*BJ23+Model!$AJ$15*BI22+Model!$AJ$16*BI24)/Model!$AJ$17))</f>
        <v>0.3440217727691201</v>
      </c>
      <c r="BJ23" s="12">
        <f ca="1">IF(Model!$M$18=0,0,IF(AND(Model!$M$16=1,BJ$4&gt;=Model!$M$13-0.000000001,BJ$4&lt;=Model!$M$13+Model!$M$15+0.000000001,$A23&gt;=Model!$M$14-0.000000001,$A23&lt;=Model!$M$14+Model!$M$15+0.000000001),Model!$M$12,BI23))</f>
        <v>0.3440217727691201</v>
      </c>
      <c r="BK23" s="1"/>
    </row>
    <row r="24" spans="1:63" ht="13.5" customHeight="1">
      <c r="A24" s="14">
        <f>Model!$M$7-19*Model!$AJ$9</f>
        <v>1.0499999999999998</v>
      </c>
      <c r="B24" s="12">
        <f>IF(Model!$M$18=0,0,IF(AND(Model!$M$16=1,B$4&gt;=Model!$M$13-0.000000001,B$4&lt;=Model!$M$13+Model!$M$15+0.000000001,$A24&gt;=Model!$M$14-0.000000001,$A24&lt;=Model!$M$14+Model!$M$15+0.000000001),Model!$M$12,Model!$M$11))</f>
        <v>1</v>
      </c>
      <c r="C24" s="12">
        <f ca="1">IF(Model!$M$18=0,0,IF(AND(Model!$M$16=1,C$4&gt;=Model!$M$13-0.000000001,C$4&lt;=Model!$M$13+Model!$M$15+0.000000001,$A24&gt;=Model!$M$14-0.000000001,$A24&lt;=Model!$M$14+Model!$M$15+0.000000001),Model!$M$12,(Model!$AJ$13*B24+Model!$AJ$14*D24+Model!$AJ$15*C23+Model!$AJ$16*C25)/Model!$AJ$17))</f>
        <v>0.99944218588985068</v>
      </c>
      <c r="D24" s="12">
        <f ca="1">IF(Model!$M$18=0,0,IF(AND(Model!$M$16=1,D$4&gt;=Model!$M$13-0.000000001,D$4&lt;=Model!$M$13+Model!$M$15+0.000000001,$A24&gt;=Model!$M$14-0.000000001,$A24&lt;=Model!$M$14+Model!$M$15+0.000000001),Model!$M$12,(Model!$AJ$13*C24+Model!$AJ$14*E24+Model!$AJ$15*D23+Model!$AJ$16*D25)/Model!$AJ$17))</f>
        <v>0.99859735814172423</v>
      </c>
      <c r="E24" s="12">
        <f ca="1">IF(Model!$M$18=0,0,IF(AND(Model!$M$16=1,E$4&gt;=Model!$M$13-0.000000001,E$4&lt;=Model!$M$13+Model!$M$15+0.000000001,$A24&gt;=Model!$M$14-0.000000001,$A24&lt;=Model!$M$14+Model!$M$15+0.000000001),Model!$M$12,(Model!$AJ$13*D24+Model!$AJ$14*F24+Model!$AJ$15*E23+Model!$AJ$16*E25)/Model!$AJ$17))</f>
        <v>0.9973095253851616</v>
      </c>
      <c r="F24" s="12">
        <f ca="1">IF(Model!$M$18=0,0,IF(AND(Model!$M$16=1,F$4&gt;=Model!$M$13-0.000000001,F$4&lt;=Model!$M$13+Model!$M$15+0.000000001,$A24&gt;=Model!$M$14-0.000000001,$A24&lt;=Model!$M$14+Model!$M$15+0.000000001),Model!$M$12,(Model!$AJ$13*E24+Model!$AJ$14*G24+Model!$AJ$15*F23+Model!$AJ$16*F25)/Model!$AJ$17))</f>
        <v>0.99533764411125358</v>
      </c>
      <c r="G24" s="12">
        <f ca="1">IF(Model!$M$18=0,0,IF(AND(Model!$M$16=1,G$4&gt;=Model!$M$13-0.000000001,G$4&lt;=Model!$M$13+Model!$M$15+0.000000001,$A24&gt;=Model!$M$14-0.000000001,$A24&lt;=Model!$M$14+Model!$M$15+0.000000001),Model!$M$12,(Model!$AJ$13*F24+Model!$AJ$14*H24+Model!$AJ$15*G23+Model!$AJ$16*G25)/Model!$AJ$17))</f>
        <v>0.99230883264014991</v>
      </c>
      <c r="H24" s="12">
        <f ca="1">IF(Model!$M$18=0,0,IF(AND(Model!$M$16=1,H$4&gt;=Model!$M$13-0.000000001,H$4&lt;=Model!$M$13+Model!$M$15+0.000000001,$A24&gt;=Model!$M$14-0.000000001,$A24&lt;=Model!$M$14+Model!$M$15+0.000000001),Model!$M$12,(Model!$AJ$13*G24+Model!$AJ$14*I24+Model!$AJ$15*H23+Model!$AJ$16*H25)/Model!$AJ$17))</f>
        <v>0.98764573299824743</v>
      </c>
      <c r="I24" s="12">
        <f ca="1">IF(Model!$M$18=0,0,IF(AND(Model!$M$16=1,I$4&gt;=Model!$M$13-0.000000001,I$4&lt;=Model!$M$13+Model!$M$15+0.000000001,$A24&gt;=Model!$M$14-0.000000001,$A24&lt;=Model!$M$14+Model!$M$15+0.000000001),Model!$M$12,(Model!$AJ$13*H24+Model!$AJ$14*J24+Model!$AJ$15*I23+Model!$AJ$16*I25)/Model!$AJ$17))</f>
        <v>0.980453820341458</v>
      </c>
      <c r="J24" s="12">
        <f ca="1">IF(Model!$M$18=0,0,IF(AND(Model!$M$16=1,J$4&gt;=Model!$M$13-0.000000001,J$4&lt;=Model!$M$13+Model!$M$15+0.000000001,$A24&gt;=Model!$M$14-0.000000001,$A24&lt;=Model!$M$14+Model!$M$15+0.000000001),Model!$M$12,(Model!$AJ$13*I24+Model!$AJ$14*K24+Model!$AJ$15*J23+Model!$AJ$16*J25)/Model!$AJ$17))</f>
        <v>0.96934692526389998</v>
      </c>
      <c r="K24" s="12">
        <f ca="1">IF(Model!$M$18=0,0,IF(AND(Model!$M$16=1,K$4&gt;=Model!$M$13-0.000000001,K$4&lt;=Model!$M$13+Model!$M$15+0.000000001,$A24&gt;=Model!$M$14-0.000000001,$A24&lt;=Model!$M$14+Model!$M$15+0.000000001),Model!$M$12,(Model!$AJ$13*J24+Model!$AJ$14*L24+Model!$AJ$15*K23+Model!$AJ$16*K25)/Model!$AJ$17))</f>
        <v>0.95217815209330348</v>
      </c>
      <c r="L24" s="12">
        <f ca="1">IF(Model!$M$18=0,0,IF(AND(Model!$M$16=1,L$4&gt;=Model!$M$13-0.000000001,L$4&lt;=Model!$M$13+Model!$M$15+0.000000001,$A24&gt;=Model!$M$14-0.000000001,$A24&lt;=Model!$M$14+Model!$M$15+0.000000001),Model!$M$12,(Model!$AJ$13*K24+Model!$AJ$14*M24+Model!$AJ$15*L23+Model!$AJ$16*L25)/Model!$AJ$17))</f>
        <v>0.92562772980548047</v>
      </c>
      <c r="M24" s="12">
        <f ca="1">IF(Model!$M$18=0,0,IF(AND(Model!$M$16=1,M$4&gt;=Model!$M$13-0.000000001,M$4&lt;=Model!$M$13+Model!$M$15+0.000000001,$A24&gt;=Model!$M$14-0.000000001,$A24&lt;=Model!$M$14+Model!$M$15+0.000000001),Model!$M$12,(Model!$AJ$13*L24+Model!$AJ$14*N24+Model!$AJ$15*M23+Model!$AJ$16*M25)/Model!$AJ$17))</f>
        <v>0.88457873892019645</v>
      </c>
      <c r="N24" s="12">
        <f ca="1">IF(Model!$M$18=0,0,IF(AND(Model!$M$16=1,N$4&gt;=Model!$M$13-0.000000001,N$4&lt;=Model!$M$13+Model!$M$15+0.000000001,$A24&gt;=Model!$M$14-0.000000001,$A24&lt;=Model!$M$14+Model!$M$15+0.000000001),Model!$M$12,(Model!$AJ$13*M24+Model!$AJ$14*O24+Model!$AJ$15*N23+Model!$AJ$16*N25)/Model!$AJ$17))</f>
        <v>0.8211877890791891</v>
      </c>
      <c r="O24" s="12">
        <f ca="1">IF(Model!$M$18=0,0,IF(AND(Model!$M$16=1,O$4&gt;=Model!$M$13-0.000000001,O$4&lt;=Model!$M$13+Model!$M$15+0.000000001,$A24&gt;=Model!$M$14-0.000000001,$A24&lt;=Model!$M$14+Model!$M$15+0.000000001),Model!$M$12,(Model!$AJ$13*N24+Model!$AJ$14*P24+Model!$AJ$15*O23+Model!$AJ$16*O25)/Model!$AJ$17))</f>
        <v>0.72353632878485508</v>
      </c>
      <c r="P24" s="12">
        <f ca="1">IF(Model!$M$18=0,0,IF(AND(Model!$M$16=1,P$4&gt;=Model!$M$13-0.000000001,P$4&lt;=Model!$M$13+Model!$M$15+0.000000001,$A24&gt;=Model!$M$14-0.000000001,$A24&lt;=Model!$M$14+Model!$M$15+0.000000001),Model!$M$12,(Model!$AJ$13*O24+Model!$AJ$14*Q24+Model!$AJ$15*P23+Model!$AJ$16*P25)/Model!$AJ$17))</f>
        <v>0.57373821990681861</v>
      </c>
      <c r="Q24" s="12">
        <f ca="1">IF(Model!$M$18=0,0,IF(AND(Model!$M$16=1,Q$4&gt;=Model!$M$13-0.000000001,Q$4&lt;=Model!$M$13+Model!$M$15+0.000000001,$A24&gt;=Model!$M$14-0.000000001,$A24&lt;=Model!$M$14+Model!$M$15+0.000000001),Model!$M$12,(Model!$AJ$13*P24+Model!$AJ$14*R24+Model!$AJ$15*Q23+Model!$AJ$16*Q25)/Model!$AJ$17))</f>
        <v>0.34537248655385316</v>
      </c>
      <c r="R24" s="12">
        <f>IF(Model!$M$18=0,0,IF(AND(Model!$M$16=1,R$4&gt;=Model!$M$13-0.000000001,R$4&lt;=Model!$M$13+Model!$M$15+0.000000001,$A24&gt;=Model!$M$14-0.000000001,$A24&lt;=Model!$M$14+Model!$M$15+0.000000001),Model!$M$12,(Model!$AJ$13*Q24+Model!$AJ$14*S24+Model!$AJ$15*R23+Model!$AJ$16*R25)/Model!$AJ$17))</f>
        <v>0</v>
      </c>
      <c r="S24" s="12">
        <f>IF(Model!$M$18=0,0,IF(AND(Model!$M$16=1,S$4&gt;=Model!$M$13-0.000000001,S$4&lt;=Model!$M$13+Model!$M$15+0.000000001,$A24&gt;=Model!$M$14-0.000000001,$A24&lt;=Model!$M$14+Model!$M$15+0.000000001),Model!$M$12,(Model!$AJ$13*R24+Model!$AJ$14*T24+Model!$AJ$15*S23+Model!$AJ$16*S25)/Model!$AJ$17))</f>
        <v>0</v>
      </c>
      <c r="T24" s="12">
        <f>IF(Model!$M$18=0,0,IF(AND(Model!$M$16=1,T$4&gt;=Model!$M$13-0.000000001,T$4&lt;=Model!$M$13+Model!$M$15+0.000000001,$A24&gt;=Model!$M$14-0.000000001,$A24&lt;=Model!$M$14+Model!$M$15+0.000000001),Model!$M$12,(Model!$AJ$13*S24+Model!$AJ$14*U24+Model!$AJ$15*T23+Model!$AJ$16*T25)/Model!$AJ$17))</f>
        <v>0</v>
      </c>
      <c r="U24" s="12">
        <f>IF(Model!$M$18=0,0,IF(AND(Model!$M$16=1,U$4&gt;=Model!$M$13-0.000000001,U$4&lt;=Model!$M$13+Model!$M$15+0.000000001,$A24&gt;=Model!$M$14-0.000000001,$A24&lt;=Model!$M$14+Model!$M$15+0.000000001),Model!$M$12,(Model!$AJ$13*T24+Model!$AJ$14*V24+Model!$AJ$15*U23+Model!$AJ$16*U25)/Model!$AJ$17))</f>
        <v>0</v>
      </c>
      <c r="V24" s="12">
        <f>IF(Model!$M$18=0,0,IF(AND(Model!$M$16=1,V$4&gt;=Model!$M$13-0.000000001,V$4&lt;=Model!$M$13+Model!$M$15+0.000000001,$A24&gt;=Model!$M$14-0.000000001,$A24&lt;=Model!$M$14+Model!$M$15+0.000000001),Model!$M$12,(Model!$AJ$13*U24+Model!$AJ$14*W24+Model!$AJ$15*V23+Model!$AJ$16*V25)/Model!$AJ$17))</f>
        <v>0</v>
      </c>
      <c r="W24" s="12">
        <f>IF(Model!$M$18=0,0,IF(AND(Model!$M$16=1,W$4&gt;=Model!$M$13-0.000000001,W$4&lt;=Model!$M$13+Model!$M$15+0.000000001,$A24&gt;=Model!$M$14-0.000000001,$A24&lt;=Model!$M$14+Model!$M$15+0.000000001),Model!$M$12,(Model!$AJ$13*V24+Model!$AJ$14*X24+Model!$AJ$15*W23+Model!$AJ$16*W25)/Model!$AJ$17))</f>
        <v>0</v>
      </c>
      <c r="X24" s="12">
        <f>IF(Model!$M$18=0,0,IF(AND(Model!$M$16=1,X$4&gt;=Model!$M$13-0.000000001,X$4&lt;=Model!$M$13+Model!$M$15+0.000000001,$A24&gt;=Model!$M$14-0.000000001,$A24&lt;=Model!$M$14+Model!$M$15+0.000000001),Model!$M$12,(Model!$AJ$13*W24+Model!$AJ$14*Y24+Model!$AJ$15*X23+Model!$AJ$16*X25)/Model!$AJ$17))</f>
        <v>0</v>
      </c>
      <c r="Y24" s="12">
        <f>IF(Model!$M$18=0,0,IF(AND(Model!$M$16=1,Y$4&gt;=Model!$M$13-0.000000001,Y$4&lt;=Model!$M$13+Model!$M$15+0.000000001,$A24&gt;=Model!$M$14-0.000000001,$A24&lt;=Model!$M$14+Model!$M$15+0.000000001),Model!$M$12,(Model!$AJ$13*X24+Model!$AJ$14*Z24+Model!$AJ$15*Y23+Model!$AJ$16*Y25)/Model!$AJ$17))</f>
        <v>0</v>
      </c>
      <c r="Z24" s="12">
        <f>IF(Model!$M$18=0,0,IF(AND(Model!$M$16=1,Z$4&gt;=Model!$M$13-0.000000001,Z$4&lt;=Model!$M$13+Model!$M$15+0.000000001,$A24&gt;=Model!$M$14-0.000000001,$A24&lt;=Model!$M$14+Model!$M$15+0.000000001),Model!$M$12,(Model!$AJ$13*Y24+Model!$AJ$14*AA24+Model!$AJ$15*Z23+Model!$AJ$16*Z25)/Model!$AJ$17))</f>
        <v>0</v>
      </c>
      <c r="AA24" s="12">
        <f>IF(Model!$M$18=0,0,IF(AND(Model!$M$16=1,AA$4&gt;=Model!$M$13-0.000000001,AA$4&lt;=Model!$M$13+Model!$M$15+0.000000001,$A24&gt;=Model!$M$14-0.000000001,$A24&lt;=Model!$M$14+Model!$M$15+0.000000001),Model!$M$12,(Model!$AJ$13*Z24+Model!$AJ$14*AB24+Model!$AJ$15*AA23+Model!$AJ$16*AA25)/Model!$AJ$17))</f>
        <v>0</v>
      </c>
      <c r="AB24" s="12">
        <f>IF(Model!$M$18=0,0,IF(AND(Model!$M$16=1,AB$4&gt;=Model!$M$13-0.000000001,AB$4&lt;=Model!$M$13+Model!$M$15+0.000000001,$A24&gt;=Model!$M$14-0.000000001,$A24&lt;=Model!$M$14+Model!$M$15+0.000000001),Model!$M$12,(Model!$AJ$13*AA24+Model!$AJ$14*AC24+Model!$AJ$15*AB23+Model!$AJ$16*AB25)/Model!$AJ$17))</f>
        <v>0</v>
      </c>
      <c r="AC24" s="12">
        <f ca="1">IF(Model!$M$18=0,0,IF(AND(Model!$M$16=1,AC$4&gt;=Model!$M$13-0.000000001,AC$4&lt;=Model!$M$13+Model!$M$15+0.000000001,$A24&gt;=Model!$M$14-0.000000001,$A24&lt;=Model!$M$14+Model!$M$15+0.000000001),Model!$M$12,(Model!$AJ$13*AB24+Model!$AJ$14*AD24+Model!$AJ$15*AC23+Model!$AJ$16*AC25)/Model!$AJ$17))</f>
        <v>9.4909064083033012E-3</v>
      </c>
      <c r="AD24" s="12">
        <f ca="1">IF(Model!$M$18=0,0,IF(AND(Model!$M$16=1,AD$4&gt;=Model!$M$13-0.000000001,AD$4&lt;=Model!$M$13+Model!$M$15+0.000000001,$A24&gt;=Model!$M$14-0.000000001,$A24&lt;=Model!$M$14+Model!$M$15+0.000000001),Model!$M$12,(Model!$AJ$13*AC24+Model!$AJ$14*AE24+Model!$AJ$15*AD23+Model!$AJ$16*AD25)/Model!$AJ$17))</f>
        <v>2.1658174149557962E-2</v>
      </c>
      <c r="AE24" s="12">
        <f ca="1">IF(Model!$M$18=0,0,IF(AND(Model!$M$16=1,AE$4&gt;=Model!$M$13-0.000000001,AE$4&lt;=Model!$M$13+Model!$M$15+0.000000001,$A24&gt;=Model!$M$14-0.000000001,$A24&lt;=Model!$M$14+Model!$M$15+0.000000001),Model!$M$12,(Model!$AJ$13*AD24+Model!$AJ$14*AF24+Model!$AJ$15*AE23+Model!$AJ$16*AE25)/Model!$AJ$17))</f>
        <v>3.5759456992821091E-2</v>
      </c>
      <c r="AF24" s="12">
        <f ca="1">IF(Model!$M$18=0,0,IF(AND(Model!$M$16=1,AF$4&gt;=Model!$M$13-0.000000001,AF$4&lt;=Model!$M$13+Model!$M$15+0.000000001,$A24&gt;=Model!$M$14-0.000000001,$A24&lt;=Model!$M$14+Model!$M$15+0.000000001),Model!$M$12,(Model!$AJ$13*AE24+Model!$AJ$14*AG24+Model!$AJ$15*AF23+Model!$AJ$16*AF25)/Model!$AJ$17))</f>
        <v>5.1071818423901544E-2</v>
      </c>
      <c r="AG24" s="12">
        <f ca="1">IF(Model!$M$18=0,0,IF(AND(Model!$M$16=1,AG$4&gt;=Model!$M$13-0.000000001,AG$4&lt;=Model!$M$13+Model!$M$15+0.000000001,$A24&gt;=Model!$M$14-0.000000001,$A24&lt;=Model!$M$14+Model!$M$15+0.000000001),Model!$M$12,(Model!$AJ$13*AF24+Model!$AJ$14*AH24+Model!$AJ$15*AG23+Model!$AJ$16*AG25)/Model!$AJ$17))</f>
        <v>6.7006305646425721E-2</v>
      </c>
      <c r="AH24" s="12">
        <f ca="1">IF(Model!$M$18=0,0,IF(AND(Model!$M$16=1,AH$4&gt;=Model!$M$13-0.000000001,AH$4&lt;=Model!$M$13+Model!$M$15+0.000000001,$A24&gt;=Model!$M$14-0.000000001,$A24&lt;=Model!$M$14+Model!$M$15+0.000000001),Model!$M$12,(Model!$AJ$13*AG24+Model!$AJ$14*AI24+Model!$AJ$15*AH23+Model!$AJ$16*AH25)/Model!$AJ$17))</f>
        <v>8.3126470810171174E-2</v>
      </c>
      <c r="AI24" s="12">
        <f ca="1">IF(Model!$M$18=0,0,IF(AND(Model!$M$16=1,AI$4&gt;=Model!$M$13-0.000000001,AI$4&lt;=Model!$M$13+Model!$M$15+0.000000001,$A24&gt;=Model!$M$14-0.000000001,$A24&lt;=Model!$M$14+Model!$M$15+0.000000001),Model!$M$12,(Model!$AJ$13*AH24+Model!$AJ$14*AJ24+Model!$AJ$15*AI23+Model!$AJ$16*AI25)/Model!$AJ$17))</f>
        <v>9.9127568667939522E-2</v>
      </c>
      <c r="AJ24" s="12">
        <f ca="1">IF(Model!$M$18=0,0,IF(AND(Model!$M$16=1,AJ$4&gt;=Model!$M$13-0.000000001,AJ$4&lt;=Model!$M$13+Model!$M$15+0.000000001,$A24&gt;=Model!$M$14-0.000000001,$A24&lt;=Model!$M$14+Model!$M$15+0.000000001),Model!$M$12,(Model!$AJ$13*AI24+Model!$AJ$14*AK24+Model!$AJ$15*AJ23+Model!$AJ$16*AJ25)/Model!$AJ$17))</f>
        <v>0.11480629113551225</v>
      </c>
      <c r="AK24" s="12">
        <f ca="1">IF(Model!$M$18=0,0,IF(AND(Model!$M$16=1,AK$4&gt;=Model!$M$13-0.000000001,AK$4&lt;=Model!$M$13+Model!$M$15+0.000000001,$A24&gt;=Model!$M$14-0.000000001,$A24&lt;=Model!$M$14+Model!$M$15+0.000000001),Model!$M$12,(Model!$AJ$13*AJ24+Model!$AJ$14*AL24+Model!$AJ$15*AK23+Model!$AJ$16*AK25)/Model!$AJ$17))</f>
        <v>0.13003300635482962</v>
      </c>
      <c r="AL24" s="12">
        <f ca="1">IF(Model!$M$18=0,0,IF(AND(Model!$M$16=1,AL$4&gt;=Model!$M$13-0.000000001,AL$4&lt;=Model!$M$13+Model!$M$15+0.000000001,$A24&gt;=Model!$M$14-0.000000001,$A24&lt;=Model!$M$14+Model!$M$15+0.000000001),Model!$M$12,(Model!$AJ$13*AK24+Model!$AJ$14*AM24+Model!$AJ$15*AL23+Model!$AJ$16*AL25)/Model!$AJ$17))</f>
        <v>0.14472982870331691</v>
      </c>
      <c r="AM24" s="12">
        <f ca="1">IF(Model!$M$18=0,0,IF(AND(Model!$M$16=1,AM$4&gt;=Model!$M$13-0.000000001,AM$4&lt;=Model!$M$13+Model!$M$15+0.000000001,$A24&gt;=Model!$M$14-0.000000001,$A24&lt;=Model!$M$14+Model!$M$15+0.000000001),Model!$M$12,(Model!$AJ$13*AL24+Model!$AJ$14*AN24+Model!$AJ$15*AM23+Model!$AJ$16*AM25)/Model!$AJ$17))</f>
        <v>0.15885444324500275</v>
      </c>
      <c r="AN24" s="12">
        <f ca="1">IF(Model!$M$18=0,0,IF(AND(Model!$M$16=1,AN$4&gt;=Model!$M$13-0.000000001,AN$4&lt;=Model!$M$13+Model!$M$15+0.000000001,$A24&gt;=Model!$M$14-0.000000001,$A24&lt;=Model!$M$14+Model!$M$15+0.000000001),Model!$M$12,(Model!$AJ$13*AM24+Model!$AJ$14*AO24+Model!$AJ$15*AN23+Model!$AJ$16*AN25)/Model!$AJ$17))</f>
        <v>0.17238858974396798</v>
      </c>
      <c r="AO24" s="12">
        <f ca="1">IF(Model!$M$18=0,0,IF(AND(Model!$M$16=1,AO$4&gt;=Model!$M$13-0.000000001,AO$4&lt;=Model!$M$13+Model!$M$15+0.000000001,$A24&gt;=Model!$M$14-0.000000001,$A24&lt;=Model!$M$14+Model!$M$15+0.000000001),Model!$M$12,(Model!$AJ$13*AN24+Model!$AJ$14*AP24+Model!$AJ$15*AO23+Model!$AJ$16*AO25)/Model!$AJ$17))</f>
        <v>0.18533001951271266</v>
      </c>
      <c r="AP24" s="12">
        <f ca="1">IF(Model!$M$18=0,0,IF(AND(Model!$M$16=1,AP$4&gt;=Model!$M$13-0.000000001,AP$4&lt;=Model!$M$13+Model!$M$15+0.000000001,$A24&gt;=Model!$M$14-0.000000001,$A24&lt;=Model!$M$14+Model!$M$15+0.000000001),Model!$M$12,(Model!$AJ$13*AO24+Model!$AJ$14*AQ24+Model!$AJ$15*AP23+Model!$AJ$16*AP25)/Model!$AJ$17))</f>
        <v>0.19768693638644691</v>
      </c>
      <c r="AQ24" s="12">
        <f ca="1">IF(Model!$M$18=0,0,IF(AND(Model!$M$16=1,AQ$4&gt;=Model!$M$13-0.000000001,AQ$4&lt;=Model!$M$13+Model!$M$15+0.000000001,$A24&gt;=Model!$M$14-0.000000001,$A24&lt;=Model!$M$14+Model!$M$15+0.000000001),Model!$M$12,(Model!$AJ$13*AP24+Model!$AJ$14*AR24+Model!$AJ$15*AQ23+Model!$AJ$16*AQ25)/Model!$AJ$17))</f>
        <v>0.20947417585158978</v>
      </c>
      <c r="AR24" s="12">
        <f ca="1">IF(Model!$M$18=0,0,IF(AND(Model!$M$16=1,AR$4&gt;=Model!$M$13-0.000000001,AR$4&lt;=Model!$M$13+Model!$M$15+0.000000001,$A24&gt;=Model!$M$14-0.000000001,$A24&lt;=Model!$M$14+Model!$M$15+0.000000001),Model!$M$12,(Model!$AJ$13*AQ24+Model!$AJ$14*AS24+Model!$AJ$15*AR23+Model!$AJ$16*AR25)/Model!$AJ$17))</f>
        <v>0.22071058452614425</v>
      </c>
      <c r="AS24" s="12">
        <f ca="1">IF(Model!$M$18=0,0,IF(AND(Model!$M$16=1,AS$4&gt;=Model!$M$13-0.000000001,AS$4&lt;=Model!$M$13+Model!$M$15+0.000000001,$A24&gt;=Model!$M$14-0.000000001,$A24&lt;=Model!$M$14+Model!$M$15+0.000000001),Model!$M$12,(Model!$AJ$13*AR24+Model!$AJ$14*AT24+Model!$AJ$15*AS23+Model!$AJ$16*AS25)/Model!$AJ$17))</f>
        <v>0.23141721989436792</v>
      </c>
      <c r="AT24" s="12">
        <f ca="1">IF(Model!$M$18=0,0,IF(AND(Model!$M$16=1,AT$4&gt;=Model!$M$13-0.000000001,AT$4&lt;=Model!$M$13+Model!$M$15+0.000000001,$A24&gt;=Model!$M$14-0.000000001,$A24&lt;=Model!$M$14+Model!$M$15+0.000000001),Model!$M$12,(Model!$AJ$13*AS24+Model!$AJ$14*AU24+Model!$AJ$15*AT23+Model!$AJ$16*AT25)/Model!$AJ$17))</f>
        <v>0.24161610239679157</v>
      </c>
      <c r="AU24" s="12">
        <f ca="1">IF(Model!$M$18=0,0,IF(AND(Model!$M$16=1,AU$4&gt;=Model!$M$13-0.000000001,AU$4&lt;=Model!$M$13+Model!$M$15+0.000000001,$A24&gt;=Model!$M$14-0.000000001,$A24&lt;=Model!$M$14+Model!$M$15+0.000000001),Model!$M$12,(Model!$AJ$13*AT24+Model!$AJ$14*AV24+Model!$AJ$15*AU23+Model!$AJ$16*AU25)/Model!$AJ$17))</f>
        <v>0.25132932820375792</v>
      </c>
      <c r="AV24" s="12">
        <f ca="1">IF(Model!$M$18=0,0,IF(AND(Model!$M$16=1,AV$4&gt;=Model!$M$13-0.000000001,AV$4&lt;=Model!$M$13+Model!$M$15+0.000000001,$A24&gt;=Model!$M$14-0.000000001,$A24&lt;=Model!$M$14+Model!$M$15+0.000000001),Model!$M$12,(Model!$AJ$13*AU24+Model!$AJ$14*AW24+Model!$AJ$15*AV23+Model!$AJ$16*AV25)/Model!$AJ$17))</f>
        <v>0.26057839977844299</v>
      </c>
      <c r="AW24" s="12">
        <f ca="1">IF(Model!$M$18=0,0,IF(AND(Model!$M$16=1,AW$4&gt;=Model!$M$13-0.000000001,AW$4&lt;=Model!$M$13+Model!$M$15+0.000000001,$A24&gt;=Model!$M$14-0.000000001,$A24&lt;=Model!$M$14+Model!$M$15+0.000000001),Model!$M$12,(Model!$AJ$13*AV24+Model!$AJ$14*AX24+Model!$AJ$15*AW23+Model!$AJ$16*AW25)/Model!$AJ$17))</f>
        <v>0.26938365860317726</v>
      </c>
      <c r="AX24" s="12">
        <f ca="1">IF(Model!$M$18=0,0,IF(AND(Model!$M$16=1,AX$4&gt;=Model!$M$13-0.000000001,AX$4&lt;=Model!$M$13+Model!$M$15+0.000000001,$A24&gt;=Model!$M$14-0.000000001,$A24&lt;=Model!$M$14+Model!$M$15+0.000000001),Model!$M$12,(Model!$AJ$13*AW24+Model!$AJ$14*AY24+Model!$AJ$15*AX23+Model!$AJ$16*AX25)/Model!$AJ$17))</f>
        <v>0.27776371327786942</v>
      </c>
      <c r="AY24" s="12">
        <f ca="1">IF(Model!$M$18=0,0,IF(AND(Model!$M$16=1,AY$4&gt;=Model!$M$13-0.000000001,AY$4&lt;=Model!$M$13+Model!$M$15+0.000000001,$A24&gt;=Model!$M$14-0.000000001,$A24&lt;=Model!$M$14+Model!$M$15+0.000000001),Model!$M$12,(Model!$AJ$13*AX24+Model!$AJ$14*AZ24+Model!$AJ$15*AY23+Model!$AJ$16*AY25)/Model!$AJ$17))</f>
        <v>0.28573474673890598</v>
      </c>
      <c r="AZ24" s="12">
        <f ca="1">IF(Model!$M$18=0,0,IF(AND(Model!$M$16=1,AZ$4&gt;=Model!$M$13-0.000000001,AZ$4&lt;=Model!$M$13+Model!$M$15+0.000000001,$A24&gt;=Model!$M$14-0.000000001,$A24&lt;=Model!$M$14+Model!$M$15+0.000000001),Model!$M$12,(Model!$AJ$13*AY24+Model!$AJ$14*BA24+Model!$AJ$15*AZ23+Model!$AJ$16*AZ25)/Model!$AJ$17))</f>
        <v>0.29330955545543363</v>
      </c>
      <c r="BA24" s="12">
        <f ca="1">IF(Model!$M$18=0,0,IF(AND(Model!$M$16=1,BA$4&gt;=Model!$M$13-0.000000001,BA$4&lt;=Model!$M$13+Model!$M$15+0.000000001,$A24&gt;=Model!$M$14-0.000000001,$A24&lt;=Model!$M$14+Model!$M$15+0.000000001),Model!$M$12,(Model!$AJ$13*AZ24+Model!$AJ$14*BB24+Model!$AJ$15*BA23+Model!$AJ$16*BA25)/Model!$AJ$17))</f>
        <v>0.30049611387756925</v>
      </c>
      <c r="BB24" s="12">
        <f ca="1">IF(Model!$M$18=0,0,IF(AND(Model!$M$16=1,BB$4&gt;=Model!$M$13-0.000000001,BB$4&lt;=Model!$M$13+Model!$M$15+0.000000001,$A24&gt;=Model!$M$14-0.000000001,$A24&lt;=Model!$M$14+Model!$M$15+0.000000001),Model!$M$12,(Model!$AJ$13*BA24+Model!$AJ$14*BC24+Model!$AJ$15*BB23+Model!$AJ$16*BB25)/Model!$AJ$17))</f>
        <v>0.3072953561213963</v>
      </c>
      <c r="BC24" s="12">
        <f ca="1">IF(Model!$M$18=0,0,IF(AND(Model!$M$16=1,BC$4&gt;=Model!$M$13-0.000000001,BC$4&lt;=Model!$M$13+Model!$M$15+0.000000001,$A24&gt;=Model!$M$14-0.000000001,$A24&lt;=Model!$M$14+Model!$M$15+0.000000001),Model!$M$12,(Model!$AJ$13*BB24+Model!$AJ$14*BD24+Model!$AJ$15*BC23+Model!$AJ$16*BC25)/Model!$AJ$17))</f>
        <v>0.31369770231099525</v>
      </c>
      <c r="BD24" s="12">
        <f ca="1">IF(Model!$M$18=0,0,IF(AND(Model!$M$16=1,BD$4&gt;=Model!$M$13-0.000000001,BD$4&lt;=Model!$M$13+Model!$M$15+0.000000001,$A24&gt;=Model!$M$14-0.000000001,$A24&lt;=Model!$M$14+Model!$M$15+0.000000001),Model!$M$12,(Model!$AJ$13*BC24+Model!$AJ$14*BE24+Model!$AJ$15*BD23+Model!$AJ$16*BD25)/Model!$AJ$17))</f>
        <v>0.31967759447745364</v>
      </c>
      <c r="BE24" s="12">
        <f ca="1">IF(Model!$M$18=0,0,IF(AND(Model!$M$16=1,BE$4&gt;=Model!$M$13-0.000000001,BE$4&lt;=Model!$M$13+Model!$M$15+0.000000001,$A24&gt;=Model!$M$14-0.000000001,$A24&lt;=Model!$M$14+Model!$M$15+0.000000001),Model!$M$12,(Model!$AJ$13*BD24+Model!$AJ$14*BF24+Model!$AJ$15*BE23+Model!$AJ$16*BE25)/Model!$AJ$17))</f>
        <v>0.32518489134801609</v>
      </c>
      <c r="BF24" s="12">
        <f ca="1">IF(Model!$M$18=0,0,IF(AND(Model!$M$16=1,BF$4&gt;=Model!$M$13-0.000000001,BF$4&lt;=Model!$M$13+Model!$M$15+0.000000001,$A24&gt;=Model!$M$14-0.000000001,$A24&lt;=Model!$M$14+Model!$M$15+0.000000001),Model!$M$12,(Model!$AJ$13*BE24+Model!$AJ$14*BG24+Model!$AJ$15*BF23+Model!$AJ$16*BF25)/Model!$AJ$17))</f>
        <v>0.33013131567402981</v>
      </c>
      <c r="BG24" s="12">
        <f ca="1">IF(Model!$M$18=0,0,IF(AND(Model!$M$16=1,BG$4&gt;=Model!$M$13-0.000000001,BG$4&lt;=Model!$M$13+Model!$M$15+0.000000001,$A24&gt;=Model!$M$14-0.000000001,$A24&lt;=Model!$M$14+Model!$M$15+0.000000001),Model!$M$12,(Model!$AJ$13*BF24+Model!$AJ$14*BH24+Model!$AJ$15*BG23+Model!$AJ$16*BG25)/Model!$AJ$17))</f>
        <v>0.33436911461188673</v>
      </c>
      <c r="BH24" s="12">
        <f ca="1">IF(Model!$M$18=0,0,IF(AND(Model!$M$16=1,BH$4&gt;=Model!$M$13-0.000000001,BH$4&lt;=Model!$M$13+Model!$M$15+0.000000001,$A24&gt;=Model!$M$14-0.000000001,$A24&lt;=Model!$M$14+Model!$M$15+0.000000001),Model!$M$12,(Model!$AJ$13*BG24+Model!$AJ$14*BI24+Model!$AJ$15*BH23+Model!$AJ$16*BH25)/Model!$AJ$17))</f>
        <v>0.33765746665315155</v>
      </c>
      <c r="BI24" s="12">
        <f ca="1">IF(Model!$M$18=0,0,IF(AND(Model!$M$16=1,BI$4&gt;=Model!$M$13-0.000000001,BI$4&lt;=Model!$M$13+Model!$M$15+0.000000001,$A24&gt;=Model!$M$14-0.000000001,$A24&lt;=Model!$M$14+Model!$M$15+0.000000001),Model!$M$12,(Model!$AJ$13*BH24+Model!$AJ$14*BJ24+Model!$AJ$15*BI23+Model!$AJ$16*BI25)/Model!$AJ$17))</f>
        <v>0.33960960668734175</v>
      </c>
      <c r="BJ24" s="12">
        <f ca="1">IF(Model!$M$18=0,0,IF(AND(Model!$M$16=1,BJ$4&gt;=Model!$M$13-0.000000001,BJ$4&lt;=Model!$M$13+Model!$M$15+0.000000001,$A24&gt;=Model!$M$14-0.000000001,$A24&lt;=Model!$M$14+Model!$M$15+0.000000001),Model!$M$12,BI24))</f>
        <v>0.33960960668734175</v>
      </c>
      <c r="BK24" s="1"/>
    </row>
    <row r="25" spans="1:63" ht="13.5" customHeight="1">
      <c r="A25" s="14">
        <f>Model!$M$7-20*Model!$AJ$9</f>
        <v>1</v>
      </c>
      <c r="B25" s="12">
        <f>IF(Model!$M$18=0,0,IF(AND(Model!$M$16=1,B$4&gt;=Model!$M$13-0.000000001,B$4&lt;=Model!$M$13+Model!$M$15+0.000000001,$A25&gt;=Model!$M$14-0.000000001,$A25&lt;=Model!$M$14+Model!$M$15+0.000000001),Model!$M$12,Model!$M$11))</f>
        <v>1</v>
      </c>
      <c r="C25" s="12">
        <f ca="1">IF(Model!$M$18=0,0,IF(AND(Model!$M$16=1,C$4&gt;=Model!$M$13-0.000000001,C$4&lt;=Model!$M$13+Model!$M$15+0.000000001,$A25&gt;=Model!$M$14-0.000000001,$A25&lt;=Model!$M$14+Model!$M$15+0.000000001),Model!$M$12,(Model!$AJ$13*B25+Model!$AJ$14*D25+Model!$AJ$15*C24+Model!$AJ$16*C26)/Model!$AJ$17))</f>
        <v>0.99943805184652101</v>
      </c>
      <c r="D25" s="12">
        <f ca="1">IF(Model!$M$18=0,0,IF(AND(Model!$M$16=1,D$4&gt;=Model!$M$13-0.000000001,D$4&lt;=Model!$M$13+Model!$M$15+0.000000001,$A25&gt;=Model!$M$14-0.000000001,$A25&lt;=Model!$M$14+Model!$M$15+0.000000001),Model!$M$12,(Model!$AJ$13*C25+Model!$AJ$14*E25+Model!$AJ$15*D24+Model!$AJ$16*D26)/Model!$AJ$17))</f>
        <v>0.99858686152964404</v>
      </c>
      <c r="E25" s="12">
        <f ca="1">IF(Model!$M$18=0,0,IF(AND(Model!$M$16=1,E$4&gt;=Model!$M$13-0.000000001,E$4&lt;=Model!$M$13+Model!$M$15+0.000000001,$A25&gt;=Model!$M$14-0.000000001,$A25&lt;=Model!$M$14+Model!$M$15+0.000000001),Model!$M$12,(Model!$AJ$13*D25+Model!$AJ$14*F25+Model!$AJ$15*E24+Model!$AJ$16*E26)/Model!$AJ$17))</f>
        <v>0.99728908283016837</v>
      </c>
      <c r="F25" s="12">
        <f ca="1">IF(Model!$M$18=0,0,IF(AND(Model!$M$16=1,F$4&gt;=Model!$M$13-0.000000001,F$4&lt;=Model!$M$13+Model!$M$15+0.000000001,$A25&gt;=Model!$M$14-0.000000001,$A25&lt;=Model!$M$14+Model!$M$15+0.000000001),Model!$M$12,(Model!$AJ$13*E25+Model!$AJ$14*G25+Model!$AJ$15*F24+Model!$AJ$16*F26)/Model!$AJ$17))</f>
        <v>0.99530152967096863</v>
      </c>
      <c r="G25" s="12">
        <f ca="1">IF(Model!$M$18=0,0,IF(AND(Model!$M$16=1,G$4&gt;=Model!$M$13-0.000000001,G$4&lt;=Model!$M$13+Model!$M$15+0.000000001,$A25&gt;=Model!$M$14-0.000000001,$A25&lt;=Model!$M$14+Model!$M$15+0.000000001),Model!$M$12,(Model!$AJ$13*F25+Model!$AJ$14*H25+Model!$AJ$15*G24+Model!$AJ$16*G26)/Model!$AJ$17))</f>
        <v>0.9922479710515989</v>
      </c>
      <c r="H25" s="12">
        <f ca="1">IF(Model!$M$18=0,0,IF(AND(Model!$M$16=1,H$4&gt;=Model!$M$13-0.000000001,H$4&lt;=Model!$M$13+Model!$M$15+0.000000001,$A25&gt;=Model!$M$14-0.000000001,$A25&lt;=Model!$M$14+Model!$M$15+0.000000001),Model!$M$12,(Model!$AJ$13*G25+Model!$AJ$14*I25+Model!$AJ$15*H24+Model!$AJ$16*H26)/Model!$AJ$17))</f>
        <v>0.98754590994544245</v>
      </c>
      <c r="I25" s="12">
        <f ca="1">IF(Model!$M$18=0,0,IF(AND(Model!$M$16=1,I$4&gt;=Model!$M$13-0.000000001,I$4&lt;=Model!$M$13+Model!$M$15+0.000000001,$A25&gt;=Model!$M$14-0.000000001,$A25&lt;=Model!$M$14+Model!$M$15+0.000000001),Model!$M$12,(Model!$AJ$13*H25+Model!$AJ$14*J25+Model!$AJ$15*I24+Model!$AJ$16*I26)/Model!$AJ$17))</f>
        <v>0.98029317218059753</v>
      </c>
      <c r="J25" s="12">
        <f ca="1">IF(Model!$M$18=0,0,IF(AND(Model!$M$16=1,J$4&gt;=Model!$M$13-0.000000001,J$4&lt;=Model!$M$13+Model!$M$15+0.000000001,$A25&gt;=Model!$M$14-0.000000001,$A25&lt;=Model!$M$14+Model!$M$15+0.000000001),Model!$M$12,(Model!$AJ$13*I25+Model!$AJ$14*K25+Model!$AJ$15*J24+Model!$AJ$16*J26)/Model!$AJ$17))</f>
        <v>0.96909276921160925</v>
      </c>
      <c r="K25" s="12">
        <f ca="1">IF(Model!$M$18=0,0,IF(AND(Model!$M$16=1,K$4&gt;=Model!$M$13-0.000000001,K$4&lt;=Model!$M$13+Model!$M$15+0.000000001,$A25&gt;=Model!$M$14-0.000000001,$A25&lt;=Model!$M$14+Model!$M$15+0.000000001),Model!$M$12,(Model!$AJ$13*J25+Model!$AJ$14*L25+Model!$AJ$15*K24+Model!$AJ$16*K26)/Model!$AJ$17))</f>
        <v>0.95178385265354437</v>
      </c>
      <c r="L25" s="12">
        <f ca="1">IF(Model!$M$18=0,0,IF(AND(Model!$M$16=1,L$4&gt;=Model!$M$13-0.000000001,L$4&lt;=Model!$M$13+Model!$M$15+0.000000001,$A25&gt;=Model!$M$14-0.000000001,$A25&lt;=Model!$M$14+Model!$M$15+0.000000001),Model!$M$12,(Model!$AJ$13*K25+Model!$AJ$14*M25+Model!$AJ$15*L24+Model!$AJ$16*L26)/Model!$AJ$17))</f>
        <v>0.9250318789369294</v>
      </c>
      <c r="M25" s="12">
        <f ca="1">IF(Model!$M$18=0,0,IF(AND(Model!$M$16=1,M$4&gt;=Model!$M$13-0.000000001,M$4&lt;=Model!$M$13+Model!$M$15+0.000000001,$A25&gt;=Model!$M$14-0.000000001,$A25&lt;=Model!$M$14+Model!$M$15+0.000000001),Model!$M$12,(Model!$AJ$13*L25+Model!$AJ$14*N25+Model!$AJ$15*M24+Model!$AJ$16*M26)/Model!$AJ$17))</f>
        <v>0.88371221662490418</v>
      </c>
      <c r="N25" s="12">
        <f ca="1">IF(Model!$M$18=0,0,IF(AND(Model!$M$16=1,N$4&gt;=Model!$M$13-0.000000001,N$4&lt;=Model!$M$13+Model!$M$15+0.000000001,$A25&gt;=Model!$M$14-0.000000001,$A25&lt;=Model!$M$14+Model!$M$15+0.000000001),Model!$M$12,(Model!$AJ$13*M25+Model!$AJ$14*O25+Model!$AJ$15*N24+Model!$AJ$16*N26)/Model!$AJ$17))</f>
        <v>0.81999967856628153</v>
      </c>
      <c r="O25" s="12">
        <f ca="1">IF(Model!$M$18=0,0,IF(AND(Model!$M$16=1,O$4&gt;=Model!$M$13-0.000000001,O$4&lt;=Model!$M$13+Model!$M$15+0.000000001,$A25&gt;=Model!$M$14-0.000000001,$A25&lt;=Model!$M$14+Model!$M$15+0.000000001),Model!$M$12,(Model!$AJ$13*N25+Model!$AJ$14*P25+Model!$AJ$15*O24+Model!$AJ$16*O26)/Model!$AJ$17))</f>
        <v>0.72205465045253214</v>
      </c>
      <c r="P25" s="12">
        <f ca="1">IF(Model!$M$18=0,0,IF(AND(Model!$M$16=1,P$4&gt;=Model!$M$13-0.000000001,P$4&lt;=Model!$M$13+Model!$M$15+0.000000001,$A25&gt;=Model!$M$14-0.000000001,$A25&lt;=Model!$M$14+Model!$M$15+0.000000001),Model!$M$12,(Model!$AJ$13*O25+Model!$AJ$14*Q25+Model!$AJ$15*P24+Model!$AJ$16*P26)/Model!$AJ$17))</f>
        <v>0.57217375161726225</v>
      </c>
      <c r="Q25" s="12">
        <f ca="1">IF(Model!$M$18=0,0,IF(AND(Model!$M$16=1,Q$4&gt;=Model!$M$13-0.000000001,Q$4&lt;=Model!$M$13+Model!$M$15+0.000000001,$A25&gt;=Model!$M$14-0.000000001,$A25&lt;=Model!$M$14+Model!$M$15+0.000000001),Model!$M$12,(Model!$AJ$13*P25+Model!$AJ$14*R25+Model!$AJ$15*Q24+Model!$AJ$16*Q26)/Model!$AJ$17))</f>
        <v>0.34422346678524435</v>
      </c>
      <c r="R25" s="12">
        <f>IF(Model!$M$18=0,0,IF(AND(Model!$M$16=1,R$4&gt;=Model!$M$13-0.000000001,R$4&lt;=Model!$M$13+Model!$M$15+0.000000001,$A25&gt;=Model!$M$14-0.000000001,$A25&lt;=Model!$M$14+Model!$M$15+0.000000001),Model!$M$12,(Model!$AJ$13*Q25+Model!$AJ$14*S25+Model!$AJ$15*R24+Model!$AJ$16*R26)/Model!$AJ$17))</f>
        <v>0</v>
      </c>
      <c r="S25" s="12">
        <f>IF(Model!$M$18=0,0,IF(AND(Model!$M$16=1,S$4&gt;=Model!$M$13-0.000000001,S$4&lt;=Model!$M$13+Model!$M$15+0.000000001,$A25&gt;=Model!$M$14-0.000000001,$A25&lt;=Model!$M$14+Model!$M$15+0.000000001),Model!$M$12,(Model!$AJ$13*R25+Model!$AJ$14*T25+Model!$AJ$15*S24+Model!$AJ$16*S26)/Model!$AJ$17))</f>
        <v>0</v>
      </c>
      <c r="T25" s="12">
        <f>IF(Model!$M$18=0,0,IF(AND(Model!$M$16=1,T$4&gt;=Model!$M$13-0.000000001,T$4&lt;=Model!$M$13+Model!$M$15+0.000000001,$A25&gt;=Model!$M$14-0.000000001,$A25&lt;=Model!$M$14+Model!$M$15+0.000000001),Model!$M$12,(Model!$AJ$13*S25+Model!$AJ$14*U25+Model!$AJ$15*T24+Model!$AJ$16*T26)/Model!$AJ$17))</f>
        <v>0</v>
      </c>
      <c r="U25" s="12">
        <f>IF(Model!$M$18=0,0,IF(AND(Model!$M$16=1,U$4&gt;=Model!$M$13-0.000000001,U$4&lt;=Model!$M$13+Model!$M$15+0.000000001,$A25&gt;=Model!$M$14-0.000000001,$A25&lt;=Model!$M$14+Model!$M$15+0.000000001),Model!$M$12,(Model!$AJ$13*T25+Model!$AJ$14*V25+Model!$AJ$15*U24+Model!$AJ$16*U26)/Model!$AJ$17))</f>
        <v>0</v>
      </c>
      <c r="V25" s="12">
        <f>IF(Model!$M$18=0,0,IF(AND(Model!$M$16=1,V$4&gt;=Model!$M$13-0.000000001,V$4&lt;=Model!$M$13+Model!$M$15+0.000000001,$A25&gt;=Model!$M$14-0.000000001,$A25&lt;=Model!$M$14+Model!$M$15+0.000000001),Model!$M$12,(Model!$AJ$13*U25+Model!$AJ$14*W25+Model!$AJ$15*V24+Model!$AJ$16*V26)/Model!$AJ$17))</f>
        <v>0</v>
      </c>
      <c r="W25" s="12">
        <f>IF(Model!$M$18=0,0,IF(AND(Model!$M$16=1,W$4&gt;=Model!$M$13-0.000000001,W$4&lt;=Model!$M$13+Model!$M$15+0.000000001,$A25&gt;=Model!$M$14-0.000000001,$A25&lt;=Model!$M$14+Model!$M$15+0.000000001),Model!$M$12,(Model!$AJ$13*V25+Model!$AJ$14*X25+Model!$AJ$15*W24+Model!$AJ$16*W26)/Model!$AJ$17))</f>
        <v>0</v>
      </c>
      <c r="X25" s="12">
        <f>IF(Model!$M$18=0,0,IF(AND(Model!$M$16=1,X$4&gt;=Model!$M$13-0.000000001,X$4&lt;=Model!$M$13+Model!$M$15+0.000000001,$A25&gt;=Model!$M$14-0.000000001,$A25&lt;=Model!$M$14+Model!$M$15+0.000000001),Model!$M$12,(Model!$AJ$13*W25+Model!$AJ$14*Y25+Model!$AJ$15*X24+Model!$AJ$16*X26)/Model!$AJ$17))</f>
        <v>0</v>
      </c>
      <c r="Y25" s="12">
        <f>IF(Model!$M$18=0,0,IF(AND(Model!$M$16=1,Y$4&gt;=Model!$M$13-0.000000001,Y$4&lt;=Model!$M$13+Model!$M$15+0.000000001,$A25&gt;=Model!$M$14-0.000000001,$A25&lt;=Model!$M$14+Model!$M$15+0.000000001),Model!$M$12,(Model!$AJ$13*X25+Model!$AJ$14*Z25+Model!$AJ$15*Y24+Model!$AJ$16*Y26)/Model!$AJ$17))</f>
        <v>0</v>
      </c>
      <c r="Z25" s="12">
        <f>IF(Model!$M$18=0,0,IF(AND(Model!$M$16=1,Z$4&gt;=Model!$M$13-0.000000001,Z$4&lt;=Model!$M$13+Model!$M$15+0.000000001,$A25&gt;=Model!$M$14-0.000000001,$A25&lt;=Model!$M$14+Model!$M$15+0.000000001),Model!$M$12,(Model!$AJ$13*Y25+Model!$AJ$14*AA25+Model!$AJ$15*Z24+Model!$AJ$16*Z26)/Model!$AJ$17))</f>
        <v>0</v>
      </c>
      <c r="AA25" s="12">
        <f>IF(Model!$M$18=0,0,IF(AND(Model!$M$16=1,AA$4&gt;=Model!$M$13-0.000000001,AA$4&lt;=Model!$M$13+Model!$M$15+0.000000001,$A25&gt;=Model!$M$14-0.000000001,$A25&lt;=Model!$M$14+Model!$M$15+0.000000001),Model!$M$12,(Model!$AJ$13*Z25+Model!$AJ$14*AB25+Model!$AJ$15*AA24+Model!$AJ$16*AA26)/Model!$AJ$17))</f>
        <v>0</v>
      </c>
      <c r="AB25" s="12">
        <f>IF(Model!$M$18=0,0,IF(AND(Model!$M$16=1,AB$4&gt;=Model!$M$13-0.000000001,AB$4&lt;=Model!$M$13+Model!$M$15+0.000000001,$A25&gt;=Model!$M$14-0.000000001,$A25&lt;=Model!$M$14+Model!$M$15+0.000000001),Model!$M$12,(Model!$AJ$13*AA25+Model!$AJ$14*AC25+Model!$AJ$15*AB24+Model!$AJ$16*AB26)/Model!$AJ$17))</f>
        <v>0</v>
      </c>
      <c r="AC25" s="12">
        <f ca="1">IF(Model!$M$18=0,0,IF(AND(Model!$M$16=1,AC$4&gt;=Model!$M$13-0.000000001,AC$4&lt;=Model!$M$13+Model!$M$15+0.000000001,$A25&gt;=Model!$M$14-0.000000001,$A25&lt;=Model!$M$14+Model!$M$15+0.000000001),Model!$M$12,(Model!$AJ$13*AB25+Model!$AJ$14*AD25+Model!$AJ$15*AC24+Model!$AJ$16*AC26)/Model!$AJ$17))</f>
        <v>8.633387083880258E-3</v>
      </c>
      <c r="AD25" s="12">
        <f ca="1">IF(Model!$M$18=0,0,IF(AND(Model!$M$16=1,AD$4&gt;=Model!$M$13-0.000000001,AD$4&lt;=Model!$M$13+Model!$M$15+0.000000001,$A25&gt;=Model!$M$14-0.000000001,$A25&lt;=Model!$M$14+Model!$M$15+0.000000001),Model!$M$12,(Model!$AJ$13*AC25+Model!$AJ$14*AE25+Model!$AJ$15*AD24+Model!$AJ$16*AD26)/Model!$AJ$17))</f>
        <v>1.9868429060853662E-2</v>
      </c>
      <c r="AE25" s="12">
        <f ca="1">IF(Model!$M$18=0,0,IF(AND(Model!$M$16=1,AE$4&gt;=Model!$M$13-0.000000001,AE$4&lt;=Model!$M$13+Model!$M$15+0.000000001,$A25&gt;=Model!$M$14-0.000000001,$A25&lt;=Model!$M$14+Model!$M$15+0.000000001),Model!$M$12,(Model!$AJ$13*AD25+Model!$AJ$14*AF25+Model!$AJ$15*AE24+Model!$AJ$16*AE26)/Model!$AJ$17))</f>
        <v>3.3141501848903542E-2</v>
      </c>
      <c r="AF25" s="12">
        <f ca="1">IF(Model!$M$18=0,0,IF(AND(Model!$M$16=1,AF$4&gt;=Model!$M$13-0.000000001,AF$4&lt;=Model!$M$13+Model!$M$15+0.000000001,$A25&gt;=Model!$M$14-0.000000001,$A25&lt;=Model!$M$14+Model!$M$15+0.000000001),Model!$M$12,(Model!$AJ$13*AE25+Model!$AJ$14*AG25+Model!$AJ$15*AF24+Model!$AJ$16*AF26)/Model!$AJ$17))</f>
        <v>4.781520074314069E-2</v>
      </c>
      <c r="AG25" s="12">
        <f ca="1">IF(Model!$M$18=0,0,IF(AND(Model!$M$16=1,AG$4&gt;=Model!$M$13-0.000000001,AG$4&lt;=Model!$M$13+Model!$M$15+0.000000001,$A25&gt;=Model!$M$14-0.000000001,$A25&lt;=Model!$M$14+Model!$M$15+0.000000001),Model!$M$12,(Model!$AJ$13*AF25+Model!$AJ$14*AH25+Model!$AJ$15*AG24+Model!$AJ$16*AG26)/Model!$AJ$17))</f>
        <v>6.3312513722970906E-2</v>
      </c>
      <c r="AH25" s="12">
        <f ca="1">IF(Model!$M$18=0,0,IF(AND(Model!$M$16=1,AH$4&gt;=Model!$M$13-0.000000001,AH$4&lt;=Model!$M$13+Model!$M$15+0.000000001,$A25&gt;=Model!$M$14-0.000000001,$A25&lt;=Model!$M$14+Model!$M$15+0.000000001),Model!$M$12,(Model!$AJ$13*AG25+Model!$AJ$14*AI25+Model!$AJ$15*AH24+Model!$AJ$16*AH26)/Model!$AJ$17))</f>
        <v>7.9170899345801252E-2</v>
      </c>
      <c r="AI25" s="12">
        <f ca="1">IF(Model!$M$18=0,0,IF(AND(Model!$M$16=1,AI$4&gt;=Model!$M$13-0.000000001,AI$4&lt;=Model!$M$13+Model!$M$15+0.000000001,$A25&gt;=Model!$M$14-0.000000001,$A25&lt;=Model!$M$14+Model!$M$15+0.000000001),Model!$M$12,(Model!$AJ$13*AH25+Model!$AJ$14*AJ25+Model!$AJ$15*AI24+Model!$AJ$16*AI26)/Model!$AJ$17))</f>
        <v>9.5047334851299695E-2</v>
      </c>
      <c r="AJ25" s="12">
        <f ca="1">IF(Model!$M$18=0,0,IF(AND(Model!$M$16=1,AJ$4&gt;=Model!$M$13-0.000000001,AJ$4&lt;=Model!$M$13+Model!$M$15+0.000000001,$A25&gt;=Model!$M$14-0.000000001,$A25&lt;=Model!$M$14+Model!$M$15+0.000000001),Model!$M$12,(Model!$AJ$13*AI25+Model!$AJ$14*AK25+Model!$AJ$15*AJ24+Model!$AJ$16*AJ26)/Model!$AJ$17))</f>
        <v>0.11070152047625799</v>
      </c>
      <c r="AK25" s="12">
        <f ca="1">IF(Model!$M$18=0,0,IF(AND(Model!$M$16=1,AK$4&gt;=Model!$M$13-0.000000001,AK$4&lt;=Model!$M$13+Model!$M$15+0.000000001,$A25&gt;=Model!$M$14-0.000000001,$A25&lt;=Model!$M$14+Model!$M$15+0.000000001),Model!$M$12,(Model!$AJ$13*AJ25+Model!$AJ$14*AL25+Model!$AJ$15*AK24+Model!$AJ$16*AK26)/Model!$AJ$17))</f>
        <v>0.12597325759517428</v>
      </c>
      <c r="AL25" s="12">
        <f ca="1">IF(Model!$M$18=0,0,IF(AND(Model!$M$16=1,AL$4&gt;=Model!$M$13-0.000000001,AL$4&lt;=Model!$M$13+Model!$M$15+0.000000001,$A25&gt;=Model!$M$14-0.000000001,$A25&lt;=Model!$M$14+Model!$M$15+0.000000001),Model!$M$12,(Model!$AJ$13*AK25+Model!$AJ$14*AM25+Model!$AJ$15*AL24+Model!$AJ$16*AL26)/Model!$AJ$17))</f>
        <v>0.14076136575422185</v>
      </c>
      <c r="AM25" s="12">
        <f ca="1">IF(Model!$M$18=0,0,IF(AND(Model!$M$16=1,AM$4&gt;=Model!$M$13-0.000000001,AM$4&lt;=Model!$M$13+Model!$M$15+0.000000001,$A25&gt;=Model!$M$14-0.000000001,$A25&lt;=Model!$M$14+Model!$M$15+0.000000001),Model!$M$12,(Model!$AJ$13*AL25+Model!$AJ$14*AN25+Model!$AJ$15*AM24+Model!$AJ$16*AM26)/Model!$AJ$17))</f>
        <v>0.15500660209458256</v>
      </c>
      <c r="AN25" s="12">
        <f ca="1">IF(Model!$M$18=0,0,IF(AND(Model!$M$16=1,AN$4&gt;=Model!$M$13-0.000000001,AN$4&lt;=Model!$M$13+Model!$M$15+0.000000001,$A25&gt;=Model!$M$14-0.000000001,$A25&lt;=Model!$M$14+Model!$M$15+0.000000001),Model!$M$12,(Model!$AJ$13*AM25+Model!$AJ$14*AO25+Model!$AJ$15*AN24+Model!$AJ$16*AN26)/Model!$AJ$17))</f>
        <v>0.16867877430425715</v>
      </c>
      <c r="AO25" s="12">
        <f ca="1">IF(Model!$M$18=0,0,IF(AND(Model!$M$16=1,AO$4&gt;=Model!$M$13-0.000000001,AO$4&lt;=Model!$M$13+Model!$M$15+0.000000001,$A25&gt;=Model!$M$14-0.000000001,$A25&lt;=Model!$M$14+Model!$M$15+0.000000001),Model!$M$12,(Model!$AJ$13*AN25+Model!$AJ$14*AP25+Model!$AJ$15*AO24+Model!$AJ$16*AO26)/Model!$AJ$17))</f>
        <v>0.18176740173931499</v>
      </c>
      <c r="AP25" s="12">
        <f ca="1">IF(Model!$M$18=0,0,IF(AND(Model!$M$16=1,AP$4&gt;=Model!$M$13-0.000000001,AP$4&lt;=Model!$M$13+Model!$M$15+0.000000001,$A25&gt;=Model!$M$14-0.000000001,$A25&lt;=Model!$M$14+Model!$M$15+0.000000001),Model!$M$12,(Model!$AJ$13*AO25+Model!$AJ$14*AQ25+Model!$AJ$15*AP24+Model!$AJ$16*AP26)/Model!$AJ$17))</f>
        <v>0.19427510734506603</v>
      </c>
      <c r="AQ25" s="12">
        <f ca="1">IF(Model!$M$18=0,0,IF(AND(Model!$M$16=1,AQ$4&gt;=Model!$M$13-0.000000001,AQ$4&lt;=Model!$M$13+Model!$M$15+0.000000001,$A25&gt;=Model!$M$14-0.000000001,$A25&lt;=Model!$M$14+Model!$M$15+0.000000001),Model!$M$12,(Model!$AJ$13*AP25+Model!$AJ$14*AR25+Model!$AJ$15*AQ24+Model!$AJ$16*AQ26)/Model!$AJ$17))</f>
        <v>0.20621300767088122</v>
      </c>
      <c r="AR25" s="12">
        <f ca="1">IF(Model!$M$18=0,0,IF(AND(Model!$M$16=1,AR$4&gt;=Model!$M$13-0.000000001,AR$4&lt;=Model!$M$13+Model!$M$15+0.000000001,$A25&gt;=Model!$M$14-0.000000001,$A25&lt;=Model!$M$14+Model!$M$15+0.000000001),Model!$M$12,(Model!$AJ$13*AQ25+Model!$AJ$14*AS25+Model!$AJ$15*AR24+Model!$AJ$16*AR26)/Model!$AJ$17))</f>
        <v>0.21759752179812628</v>
      </c>
      <c r="AS25" s="12">
        <f ca="1">IF(Model!$M$18=0,0,IF(AND(Model!$M$16=1,AS$4&gt;=Model!$M$13-0.000000001,AS$4&lt;=Model!$M$13+Model!$M$15+0.000000001,$A25&gt;=Model!$M$14-0.000000001,$A25&lt;=Model!$M$14+Model!$M$15+0.000000001),Model!$M$12,(Model!$AJ$13*AR25+Model!$AJ$14*AT25+Model!$AJ$15*AS24+Model!$AJ$16*AS26)/Model!$AJ$17))</f>
        <v>0.22844816753288416</v>
      </c>
      <c r="AT25" s="12">
        <f ca="1">IF(Model!$M$18=0,0,IF(AND(Model!$M$16=1,AT$4&gt;=Model!$M$13-0.000000001,AT$4&lt;=Model!$M$13+Model!$M$15+0.000000001,$A25&gt;=Model!$M$14-0.000000001,$A25&lt;=Model!$M$14+Model!$M$15+0.000000001),Model!$M$12,(Model!$AJ$13*AS25+Model!$AJ$14*AU25+Model!$AJ$15*AT24+Model!$AJ$16*AT26)/Model!$AJ$17))</f>
        <v>0.23878603141196444</v>
      </c>
      <c r="AU25" s="12">
        <f ca="1">IF(Model!$M$18=0,0,IF(AND(Model!$M$16=1,AU$4&gt;=Model!$M$13-0.000000001,AU$4&lt;=Model!$M$13+Model!$M$15+0.000000001,$A25&gt;=Model!$M$14-0.000000001,$A25&lt;=Model!$M$14+Model!$M$15+0.000000001),Model!$M$12,(Model!$AJ$13*AT25+Model!$AJ$14*AV25+Model!$AJ$15*AU24+Model!$AJ$16*AU26)/Model!$AJ$17))</f>
        <v>0.24863268526082369</v>
      </c>
      <c r="AV25" s="12">
        <f ca="1">IF(Model!$M$18=0,0,IF(AND(Model!$M$16=1,AV$4&gt;=Model!$M$13-0.000000001,AV$4&lt;=Model!$M$13+Model!$M$15+0.000000001,$A25&gt;=Model!$M$14-0.000000001,$A25&lt;=Model!$M$14+Model!$M$15+0.000000001),Model!$M$12,(Model!$AJ$13*AU25+Model!$AJ$14*AW25+Model!$AJ$15*AV24+Model!$AJ$16*AV26)/Model!$AJ$17))</f>
        <v>0.2580093801481167</v>
      </c>
      <c r="AW25" s="12">
        <f ca="1">IF(Model!$M$18=0,0,IF(AND(Model!$M$16=1,AW$4&gt;=Model!$M$13-0.000000001,AW$4&lt;=Model!$M$13+Model!$M$15+0.000000001,$A25&gt;=Model!$M$14-0.000000001,$A25&lt;=Model!$M$14+Model!$M$15+0.000000001),Model!$M$12,(Model!$AJ$13*AV25+Model!$AJ$14*AX25+Model!$AJ$15*AW24+Model!$AJ$16*AW26)/Model!$AJ$17))</f>
        <v>0.26693638321825219</v>
      </c>
      <c r="AX25" s="12">
        <f ca="1">IF(Model!$M$18=0,0,IF(AND(Model!$M$16=1,AX$4&gt;=Model!$M$13-0.000000001,AX$4&lt;=Model!$M$13+Model!$M$15+0.000000001,$A25&gt;=Model!$M$14-0.000000001,$A25&lt;=Model!$M$14+Model!$M$15+0.000000001),Model!$M$12,(Model!$AJ$13*AW25+Model!$AJ$14*AY25+Model!$AJ$15*AX24+Model!$AJ$16*AX26)/Model!$AJ$17))</f>
        <v>0.27543233705342651</v>
      </c>
      <c r="AY25" s="12">
        <f ca="1">IF(Model!$M$18=0,0,IF(AND(Model!$M$16=1,AY$4&gt;=Model!$M$13-0.000000001,AY$4&lt;=Model!$M$13+Model!$M$15+0.000000001,$A25&gt;=Model!$M$14-0.000000001,$A25&lt;=Model!$M$14+Model!$M$15+0.000000001),Model!$M$12,(Model!$AJ$13*AX25+Model!$AJ$14*AZ25+Model!$AJ$15*AY24+Model!$AJ$16*AY26)/Model!$AJ$17))</f>
        <v>0.28351351535709257</v>
      </c>
      <c r="AZ25" s="12">
        <f ca="1">IF(Model!$M$18=0,0,IF(AND(Model!$M$16=1,AZ$4&gt;=Model!$M$13-0.000000001,AZ$4&lt;=Model!$M$13+Model!$M$15+0.000000001,$A25&gt;=Model!$M$14-0.000000001,$A25&lt;=Model!$M$14+Model!$M$15+0.000000001),Model!$M$12,(Model!$AJ$13*AY25+Model!$AJ$14*BA25+Model!$AJ$15*AZ24+Model!$AJ$16*AZ26)/Model!$AJ$17))</f>
        <v>0.29119282004872099</v>
      </c>
      <c r="BA25" s="12">
        <f ca="1">IF(Model!$M$18=0,0,IF(AND(Model!$M$16=1,BA$4&gt;=Model!$M$13-0.000000001,BA$4&lt;=Model!$M$13+Model!$M$15+0.000000001,$A25&gt;=Model!$M$14-0.000000001,$A25&lt;=Model!$M$14+Model!$M$15+0.000000001),Model!$M$12,(Model!$AJ$13*AZ25+Model!$AJ$14*BB25+Model!$AJ$15*BA24+Model!$AJ$16*BA26)/Model!$AJ$17))</f>
        <v>0.2984783062724562</v>
      </c>
      <c r="BB25" s="12">
        <f ca="1">IF(Model!$M$18=0,0,IF(AND(Model!$M$16=1,BB$4&gt;=Model!$M$13-0.000000001,BB$4&lt;=Model!$M$13+Model!$M$15+0.000000001,$A25&gt;=Model!$M$14-0.000000001,$A25&lt;=Model!$M$14+Model!$M$15+0.000000001),Model!$M$12,(Model!$AJ$13*BA25+Model!$AJ$14*BC25+Model!$AJ$15*BB24+Model!$AJ$16*BB26)/Model!$AJ$17))</f>
        <v>0.30537092039750885</v>
      </c>
      <c r="BC25" s="12">
        <f ca="1">IF(Model!$M$18=0,0,IF(AND(Model!$M$16=1,BC$4&gt;=Model!$M$13-0.000000001,BC$4&lt;=Model!$M$13+Model!$M$15+0.000000001,$A25&gt;=Model!$M$14-0.000000001,$A25&lt;=Model!$M$14+Model!$M$15+0.000000001),Model!$M$12,(Model!$AJ$13*BB25+Model!$AJ$14*BD25+Model!$AJ$15*BC24+Model!$AJ$16*BC26)/Model!$AJ$17))</f>
        <v>0.31186097013694425</v>
      </c>
      <c r="BD25" s="12">
        <f ca="1">IF(Model!$M$18=0,0,IF(AND(Model!$M$16=1,BD$4&gt;=Model!$M$13-0.000000001,BD$4&lt;=Model!$M$13+Model!$M$15+0.000000001,$A25&gt;=Model!$M$14-0.000000001,$A25&lt;=Model!$M$14+Model!$M$15+0.000000001),Model!$M$12,(Model!$AJ$13*BC25+Model!$AJ$14*BE25+Model!$AJ$15*BD24+Model!$AJ$16*BD26)/Model!$AJ$17))</f>
        <v>0.31792258039757942</v>
      </c>
      <c r="BE25" s="12">
        <f ca="1">IF(Model!$M$18=0,0,IF(AND(Model!$M$16=1,BE$4&gt;=Model!$M$13-0.000000001,BE$4&lt;=Model!$M$13+Model!$M$15+0.000000001,$A25&gt;=Model!$M$14-0.000000001,$A25&lt;=Model!$M$14+Model!$M$15+0.000000001),Model!$M$12,(Model!$AJ$13*BD25+Model!$AJ$14*BF25+Model!$AJ$15*BE24+Model!$AJ$16*BE26)/Model!$AJ$17))</f>
        <v>0.32350496762832004</v>
      </c>
      <c r="BF25" s="12">
        <f ca="1">IF(Model!$M$18=0,0,IF(AND(Model!$M$16=1,BF$4&gt;=Model!$M$13-0.000000001,BF$4&lt;=Model!$M$13+Model!$M$15+0.000000001,$A25&gt;=Model!$M$14-0.000000001,$A25&lt;=Model!$M$14+Model!$M$15+0.000000001),Model!$M$12,(Model!$AJ$13*BE25+Model!$AJ$14*BG25+Model!$AJ$15*BF24+Model!$AJ$16*BF26)/Model!$AJ$17))</f>
        <v>0.32851870103452818</v>
      </c>
      <c r="BG25" s="12">
        <f ca="1">IF(Model!$M$18=0,0,IF(AND(Model!$M$16=1,BG$4&gt;=Model!$M$13-0.000000001,BG$4&lt;=Model!$M$13+Model!$M$15+0.000000001,$A25&gt;=Model!$M$14-0.000000001,$A25&lt;=Model!$M$14+Model!$M$15+0.000000001),Model!$M$12,(Model!$AJ$13*BF25+Model!$AJ$14*BH25+Model!$AJ$15*BG24+Model!$AJ$16*BG26)/Model!$AJ$17))</f>
        <v>0.33281407186428347</v>
      </c>
      <c r="BH25" s="12">
        <f ca="1">IF(Model!$M$18=0,0,IF(AND(Model!$M$16=1,BH$4&gt;=Model!$M$13-0.000000001,BH$4&lt;=Model!$M$13+Model!$M$15+0.000000001,$A25&gt;=Model!$M$14-0.000000001,$A25&lt;=Model!$M$14+Model!$M$15+0.000000001),Model!$M$12,(Model!$AJ$13*BG25+Model!$AJ$14*BI25+Model!$AJ$15*BH24+Model!$AJ$16*BH26)/Model!$AJ$17))</f>
        <v>0.33614704261312151</v>
      </c>
      <c r="BI25" s="12">
        <f ca="1">IF(Model!$M$18=0,0,IF(AND(Model!$M$16=1,BI$4&gt;=Model!$M$13-0.000000001,BI$4&lt;=Model!$M$13+Model!$M$15+0.000000001,$A25&gt;=Model!$M$14-0.000000001,$A25&lt;=Model!$M$14+Model!$M$15+0.000000001),Model!$M$12,(Model!$AJ$13*BH25+Model!$AJ$14*BJ25+Model!$AJ$15*BI24+Model!$AJ$16*BI26)/Model!$AJ$17))</f>
        <v>0.33812565065570793</v>
      </c>
      <c r="BJ25" s="12">
        <f ca="1">IF(Model!$M$18=0,0,IF(AND(Model!$M$16=1,BJ$4&gt;=Model!$M$13-0.000000001,BJ$4&lt;=Model!$M$13+Model!$M$15+0.000000001,$A25&gt;=Model!$M$14-0.000000001,$A25&lt;=Model!$M$14+Model!$M$15+0.000000001),Model!$M$12,BI25))</f>
        <v>0.33812565065570793</v>
      </c>
      <c r="BK25" s="1"/>
    </row>
    <row r="26" spans="1:63" ht="13.5" customHeight="1">
      <c r="A26" s="14">
        <f>Model!$M$7-21*Model!$AJ$9</f>
        <v>0.95</v>
      </c>
      <c r="B26" s="12">
        <f>IF(Model!$M$18=0,0,IF(AND(Model!$M$16=1,B$4&gt;=Model!$M$13-0.000000001,B$4&lt;=Model!$M$13+Model!$M$15+0.000000001,$A26&gt;=Model!$M$14-0.000000001,$A26&lt;=Model!$M$14+Model!$M$15+0.000000001),Model!$M$12,Model!$M$11))</f>
        <v>1</v>
      </c>
      <c r="C26" s="12">
        <f ca="1">IF(Model!$M$18=0,0,IF(AND(Model!$M$16=1,C$4&gt;=Model!$M$13-0.000000001,C$4&lt;=Model!$M$13+Model!$M$15+0.000000001,$A26&gt;=Model!$M$14-0.000000001,$A26&lt;=Model!$M$14+Model!$M$15+0.000000001),Model!$M$12,(Model!$AJ$13*B26+Model!$AJ$14*D26+Model!$AJ$15*C25+Model!$AJ$16*C27)/Model!$AJ$17))</f>
        <v>0.99944218588985068</v>
      </c>
      <c r="D26" s="12">
        <f ca="1">IF(Model!$M$18=0,0,IF(AND(Model!$M$16=1,D$4&gt;=Model!$M$13-0.000000001,D$4&lt;=Model!$M$13+Model!$M$15+0.000000001,$A26&gt;=Model!$M$14-0.000000001,$A26&lt;=Model!$M$14+Model!$M$15+0.000000001),Model!$M$12,(Model!$AJ$13*C26+Model!$AJ$14*E26+Model!$AJ$15*D25+Model!$AJ$16*D27)/Model!$AJ$17))</f>
        <v>0.99859735814172423</v>
      </c>
      <c r="E26" s="12">
        <f ca="1">IF(Model!$M$18=0,0,IF(AND(Model!$M$16=1,E$4&gt;=Model!$M$13-0.000000001,E$4&lt;=Model!$M$13+Model!$M$15+0.000000001,$A26&gt;=Model!$M$14-0.000000001,$A26&lt;=Model!$M$14+Model!$M$15+0.000000001),Model!$M$12,(Model!$AJ$13*D26+Model!$AJ$14*F26+Model!$AJ$15*E25+Model!$AJ$16*E27)/Model!$AJ$17))</f>
        <v>0.9973095253851616</v>
      </c>
      <c r="F26" s="12">
        <f ca="1">IF(Model!$M$18=0,0,IF(AND(Model!$M$16=1,F$4&gt;=Model!$M$13-0.000000001,F$4&lt;=Model!$M$13+Model!$M$15+0.000000001,$A26&gt;=Model!$M$14-0.000000001,$A26&lt;=Model!$M$14+Model!$M$15+0.000000001),Model!$M$12,(Model!$AJ$13*E26+Model!$AJ$14*G26+Model!$AJ$15*F25+Model!$AJ$16*F27)/Model!$AJ$17))</f>
        <v>0.99533764411125369</v>
      </c>
      <c r="G26" s="12">
        <f ca="1">IF(Model!$M$18=0,0,IF(AND(Model!$M$16=1,G$4&gt;=Model!$M$13-0.000000001,G$4&lt;=Model!$M$13+Model!$M$15+0.000000001,$A26&gt;=Model!$M$14-0.000000001,$A26&lt;=Model!$M$14+Model!$M$15+0.000000001),Model!$M$12,(Model!$AJ$13*F26+Model!$AJ$14*H26+Model!$AJ$15*G25+Model!$AJ$16*G27)/Model!$AJ$17))</f>
        <v>0.99230883264014991</v>
      </c>
      <c r="H26" s="12">
        <f ca="1">IF(Model!$M$18=0,0,IF(AND(Model!$M$16=1,H$4&gt;=Model!$M$13-0.000000001,H$4&lt;=Model!$M$13+Model!$M$15+0.000000001,$A26&gt;=Model!$M$14-0.000000001,$A26&lt;=Model!$M$14+Model!$M$15+0.000000001),Model!$M$12,(Model!$AJ$13*G26+Model!$AJ$14*I26+Model!$AJ$15*H25+Model!$AJ$16*H27)/Model!$AJ$17))</f>
        <v>0.98764573299824743</v>
      </c>
      <c r="I26" s="12">
        <f ca="1">IF(Model!$M$18=0,0,IF(AND(Model!$M$16=1,I$4&gt;=Model!$M$13-0.000000001,I$4&lt;=Model!$M$13+Model!$M$15+0.000000001,$A26&gt;=Model!$M$14-0.000000001,$A26&lt;=Model!$M$14+Model!$M$15+0.000000001),Model!$M$12,(Model!$AJ$13*H26+Model!$AJ$14*J26+Model!$AJ$15*I25+Model!$AJ$16*I27)/Model!$AJ$17))</f>
        <v>0.98045382034145823</v>
      </c>
      <c r="J26" s="12">
        <f ca="1">IF(Model!$M$18=0,0,IF(AND(Model!$M$16=1,J$4&gt;=Model!$M$13-0.000000001,J$4&lt;=Model!$M$13+Model!$M$15+0.000000001,$A26&gt;=Model!$M$14-0.000000001,$A26&lt;=Model!$M$14+Model!$M$15+0.000000001),Model!$M$12,(Model!$AJ$13*I26+Model!$AJ$14*K26+Model!$AJ$15*J25+Model!$AJ$16*J27)/Model!$AJ$17))</f>
        <v>0.96934692526390021</v>
      </c>
      <c r="K26" s="12">
        <f ca="1">IF(Model!$M$18=0,0,IF(AND(Model!$M$16=1,K$4&gt;=Model!$M$13-0.000000001,K$4&lt;=Model!$M$13+Model!$M$15+0.000000001,$A26&gt;=Model!$M$14-0.000000001,$A26&lt;=Model!$M$14+Model!$M$15+0.000000001),Model!$M$12,(Model!$AJ$13*J26+Model!$AJ$14*L26+Model!$AJ$15*K25+Model!$AJ$16*K27)/Model!$AJ$17))</f>
        <v>0.95217815209330359</v>
      </c>
      <c r="L26" s="12">
        <f ca="1">IF(Model!$M$18=0,0,IF(AND(Model!$M$16=1,L$4&gt;=Model!$M$13-0.000000001,L$4&lt;=Model!$M$13+Model!$M$15+0.000000001,$A26&gt;=Model!$M$14-0.000000001,$A26&lt;=Model!$M$14+Model!$M$15+0.000000001),Model!$M$12,(Model!$AJ$13*K26+Model!$AJ$14*M26+Model!$AJ$15*L25+Model!$AJ$16*L27)/Model!$AJ$17))</f>
        <v>0.92562772980548047</v>
      </c>
      <c r="M26" s="12">
        <f ca="1">IF(Model!$M$18=0,0,IF(AND(Model!$M$16=1,M$4&gt;=Model!$M$13-0.000000001,M$4&lt;=Model!$M$13+Model!$M$15+0.000000001,$A26&gt;=Model!$M$14-0.000000001,$A26&lt;=Model!$M$14+Model!$M$15+0.000000001),Model!$M$12,(Model!$AJ$13*L26+Model!$AJ$14*N26+Model!$AJ$15*M25+Model!$AJ$16*M27)/Model!$AJ$17))</f>
        <v>0.88457873892019645</v>
      </c>
      <c r="N26" s="12">
        <f ca="1">IF(Model!$M$18=0,0,IF(AND(Model!$M$16=1,N$4&gt;=Model!$M$13-0.000000001,N$4&lt;=Model!$M$13+Model!$M$15+0.000000001,$A26&gt;=Model!$M$14-0.000000001,$A26&lt;=Model!$M$14+Model!$M$15+0.000000001),Model!$M$12,(Model!$AJ$13*M26+Model!$AJ$14*O26+Model!$AJ$15*N25+Model!$AJ$16*N27)/Model!$AJ$17))</f>
        <v>0.8211877890791891</v>
      </c>
      <c r="O26" s="12">
        <f ca="1">IF(Model!$M$18=0,0,IF(AND(Model!$M$16=1,O$4&gt;=Model!$M$13-0.000000001,O$4&lt;=Model!$M$13+Model!$M$15+0.000000001,$A26&gt;=Model!$M$14-0.000000001,$A26&lt;=Model!$M$14+Model!$M$15+0.000000001),Model!$M$12,(Model!$AJ$13*N26+Model!$AJ$14*P26+Model!$AJ$15*O25+Model!$AJ$16*O27)/Model!$AJ$17))</f>
        <v>0.72353632878485508</v>
      </c>
      <c r="P26" s="12">
        <f ca="1">IF(Model!$M$18=0,0,IF(AND(Model!$M$16=1,P$4&gt;=Model!$M$13-0.000000001,P$4&lt;=Model!$M$13+Model!$M$15+0.000000001,$A26&gt;=Model!$M$14-0.000000001,$A26&lt;=Model!$M$14+Model!$M$15+0.000000001),Model!$M$12,(Model!$AJ$13*O26+Model!$AJ$14*Q26+Model!$AJ$15*P25+Model!$AJ$16*P27)/Model!$AJ$17))</f>
        <v>0.57373821990681861</v>
      </c>
      <c r="Q26" s="12">
        <f ca="1">IF(Model!$M$18=0,0,IF(AND(Model!$M$16=1,Q$4&gt;=Model!$M$13-0.000000001,Q$4&lt;=Model!$M$13+Model!$M$15+0.000000001,$A26&gt;=Model!$M$14-0.000000001,$A26&lt;=Model!$M$14+Model!$M$15+0.000000001),Model!$M$12,(Model!$AJ$13*P26+Model!$AJ$14*R26+Model!$AJ$15*Q25+Model!$AJ$16*Q27)/Model!$AJ$17))</f>
        <v>0.34537248655385316</v>
      </c>
      <c r="R26" s="12">
        <f>IF(Model!$M$18=0,0,IF(AND(Model!$M$16=1,R$4&gt;=Model!$M$13-0.000000001,R$4&lt;=Model!$M$13+Model!$M$15+0.000000001,$A26&gt;=Model!$M$14-0.000000001,$A26&lt;=Model!$M$14+Model!$M$15+0.000000001),Model!$M$12,(Model!$AJ$13*Q26+Model!$AJ$14*S26+Model!$AJ$15*R25+Model!$AJ$16*R27)/Model!$AJ$17))</f>
        <v>0</v>
      </c>
      <c r="S26" s="12">
        <f>IF(Model!$M$18=0,0,IF(AND(Model!$M$16=1,S$4&gt;=Model!$M$13-0.000000001,S$4&lt;=Model!$M$13+Model!$M$15+0.000000001,$A26&gt;=Model!$M$14-0.000000001,$A26&lt;=Model!$M$14+Model!$M$15+0.000000001),Model!$M$12,(Model!$AJ$13*R26+Model!$AJ$14*T26+Model!$AJ$15*S25+Model!$AJ$16*S27)/Model!$AJ$17))</f>
        <v>0</v>
      </c>
      <c r="T26" s="12">
        <f>IF(Model!$M$18=0,0,IF(AND(Model!$M$16=1,T$4&gt;=Model!$M$13-0.000000001,T$4&lt;=Model!$M$13+Model!$M$15+0.000000001,$A26&gt;=Model!$M$14-0.000000001,$A26&lt;=Model!$M$14+Model!$M$15+0.000000001),Model!$M$12,(Model!$AJ$13*S26+Model!$AJ$14*U26+Model!$AJ$15*T25+Model!$AJ$16*T27)/Model!$AJ$17))</f>
        <v>0</v>
      </c>
      <c r="U26" s="12">
        <f>IF(Model!$M$18=0,0,IF(AND(Model!$M$16=1,U$4&gt;=Model!$M$13-0.000000001,U$4&lt;=Model!$M$13+Model!$M$15+0.000000001,$A26&gt;=Model!$M$14-0.000000001,$A26&lt;=Model!$M$14+Model!$M$15+0.000000001),Model!$M$12,(Model!$AJ$13*T26+Model!$AJ$14*V26+Model!$AJ$15*U25+Model!$AJ$16*U27)/Model!$AJ$17))</f>
        <v>0</v>
      </c>
      <c r="V26" s="12">
        <f>IF(Model!$M$18=0,0,IF(AND(Model!$M$16=1,V$4&gt;=Model!$M$13-0.000000001,V$4&lt;=Model!$M$13+Model!$M$15+0.000000001,$A26&gt;=Model!$M$14-0.000000001,$A26&lt;=Model!$M$14+Model!$M$15+0.000000001),Model!$M$12,(Model!$AJ$13*U26+Model!$AJ$14*W26+Model!$AJ$15*V25+Model!$AJ$16*V27)/Model!$AJ$17))</f>
        <v>0</v>
      </c>
      <c r="W26" s="12">
        <f>IF(Model!$M$18=0,0,IF(AND(Model!$M$16=1,W$4&gt;=Model!$M$13-0.000000001,W$4&lt;=Model!$M$13+Model!$M$15+0.000000001,$A26&gt;=Model!$M$14-0.000000001,$A26&lt;=Model!$M$14+Model!$M$15+0.000000001),Model!$M$12,(Model!$AJ$13*V26+Model!$AJ$14*X26+Model!$AJ$15*W25+Model!$AJ$16*W27)/Model!$AJ$17))</f>
        <v>0</v>
      </c>
      <c r="X26" s="12">
        <f>IF(Model!$M$18=0,0,IF(AND(Model!$M$16=1,X$4&gt;=Model!$M$13-0.000000001,X$4&lt;=Model!$M$13+Model!$M$15+0.000000001,$A26&gt;=Model!$M$14-0.000000001,$A26&lt;=Model!$M$14+Model!$M$15+0.000000001),Model!$M$12,(Model!$AJ$13*W26+Model!$AJ$14*Y26+Model!$AJ$15*X25+Model!$AJ$16*X27)/Model!$AJ$17))</f>
        <v>0</v>
      </c>
      <c r="Y26" s="12">
        <f>IF(Model!$M$18=0,0,IF(AND(Model!$M$16=1,Y$4&gt;=Model!$M$13-0.000000001,Y$4&lt;=Model!$M$13+Model!$M$15+0.000000001,$A26&gt;=Model!$M$14-0.000000001,$A26&lt;=Model!$M$14+Model!$M$15+0.000000001),Model!$M$12,(Model!$AJ$13*X26+Model!$AJ$14*Z26+Model!$AJ$15*Y25+Model!$AJ$16*Y27)/Model!$AJ$17))</f>
        <v>0</v>
      </c>
      <c r="Z26" s="12">
        <f>IF(Model!$M$18=0,0,IF(AND(Model!$M$16=1,Z$4&gt;=Model!$M$13-0.000000001,Z$4&lt;=Model!$M$13+Model!$M$15+0.000000001,$A26&gt;=Model!$M$14-0.000000001,$A26&lt;=Model!$M$14+Model!$M$15+0.000000001),Model!$M$12,(Model!$AJ$13*Y26+Model!$AJ$14*AA26+Model!$AJ$15*Z25+Model!$AJ$16*Z27)/Model!$AJ$17))</f>
        <v>0</v>
      </c>
      <c r="AA26" s="12">
        <f>IF(Model!$M$18=0,0,IF(AND(Model!$M$16=1,AA$4&gt;=Model!$M$13-0.000000001,AA$4&lt;=Model!$M$13+Model!$M$15+0.000000001,$A26&gt;=Model!$M$14-0.000000001,$A26&lt;=Model!$M$14+Model!$M$15+0.000000001),Model!$M$12,(Model!$AJ$13*Z26+Model!$AJ$14*AB26+Model!$AJ$15*AA25+Model!$AJ$16*AA27)/Model!$AJ$17))</f>
        <v>0</v>
      </c>
      <c r="AB26" s="12">
        <f>IF(Model!$M$18=0,0,IF(AND(Model!$M$16=1,AB$4&gt;=Model!$M$13-0.000000001,AB$4&lt;=Model!$M$13+Model!$M$15+0.000000001,$A26&gt;=Model!$M$14-0.000000001,$A26&lt;=Model!$M$14+Model!$M$15+0.000000001),Model!$M$12,(Model!$AJ$13*AA26+Model!$AJ$14*AC26+Model!$AJ$15*AB25+Model!$AJ$16*AB27)/Model!$AJ$17))</f>
        <v>0</v>
      </c>
      <c r="AC26" s="12">
        <f ca="1">IF(Model!$M$18=0,0,IF(AND(Model!$M$16=1,AC$4&gt;=Model!$M$13-0.000000001,AC$4&lt;=Model!$M$13+Model!$M$15+0.000000001,$A26&gt;=Model!$M$14-0.000000001,$A26&lt;=Model!$M$14+Model!$M$15+0.000000001),Model!$M$12,(Model!$AJ$13*AB26+Model!$AJ$14*AD26+Model!$AJ$15*AC25+Model!$AJ$16*AC27)/Model!$AJ$17))</f>
        <v>9.4909064083030063E-3</v>
      </c>
      <c r="AD26" s="12">
        <f ca="1">IF(Model!$M$18=0,0,IF(AND(Model!$M$16=1,AD$4&gt;=Model!$M$13-0.000000001,AD$4&lt;=Model!$M$13+Model!$M$15+0.000000001,$A26&gt;=Model!$M$14-0.000000001,$A26&lt;=Model!$M$14+Model!$M$15+0.000000001),Model!$M$12,(Model!$AJ$13*AC26+Model!$AJ$14*AE26+Model!$AJ$15*AD25+Model!$AJ$16*AD27)/Model!$AJ$17))</f>
        <v>2.1658174149557254E-2</v>
      </c>
      <c r="AE26" s="12">
        <f ca="1">IF(Model!$M$18=0,0,IF(AND(Model!$M$16=1,AE$4&gt;=Model!$M$13-0.000000001,AE$4&lt;=Model!$M$13+Model!$M$15+0.000000001,$A26&gt;=Model!$M$14-0.000000001,$A26&lt;=Model!$M$14+Model!$M$15+0.000000001),Model!$M$12,(Model!$AJ$13*AD26+Model!$AJ$14*AF26+Model!$AJ$15*AE25+Model!$AJ$16*AE27)/Model!$AJ$17))</f>
        <v>3.5759456992819828E-2</v>
      </c>
      <c r="AF26" s="12">
        <f ca="1">IF(Model!$M$18=0,0,IF(AND(Model!$M$16=1,AF$4&gt;=Model!$M$13-0.000000001,AF$4&lt;=Model!$M$13+Model!$M$15+0.000000001,$A26&gt;=Model!$M$14-0.000000001,$A26&lt;=Model!$M$14+Model!$M$15+0.000000001),Model!$M$12,(Model!$AJ$13*AE26+Model!$AJ$14*AG26+Model!$AJ$15*AF25+Model!$AJ$16*AF27)/Model!$AJ$17))</f>
        <v>5.1071818423899552E-2</v>
      </c>
      <c r="AG26" s="12">
        <f ca="1">IF(Model!$M$18=0,0,IF(AND(Model!$M$16=1,AG$4&gt;=Model!$M$13-0.000000001,AG$4&lt;=Model!$M$13+Model!$M$15+0.000000001,$A26&gt;=Model!$M$14-0.000000001,$A26&lt;=Model!$M$14+Model!$M$15+0.000000001),Model!$M$12,(Model!$AJ$13*AF26+Model!$AJ$14*AH26+Model!$AJ$15*AG25+Model!$AJ$16*AG27)/Model!$AJ$17))</f>
        <v>6.7006305646422765E-2</v>
      </c>
      <c r="AH26" s="12">
        <f ca="1">IF(Model!$M$18=0,0,IF(AND(Model!$M$16=1,AH$4&gt;=Model!$M$13-0.000000001,AH$4&lt;=Model!$M$13+Model!$M$15+0.000000001,$A26&gt;=Model!$M$14-0.000000001,$A26&lt;=Model!$M$14+Model!$M$15+0.000000001),Model!$M$12,(Model!$AJ$13*AG26+Model!$AJ$14*AI26+Model!$AJ$15*AH25+Model!$AJ$16*AH27)/Model!$AJ$17))</f>
        <v>8.3126470810166969E-2</v>
      </c>
      <c r="AI26" s="12">
        <f ca="1">IF(Model!$M$18=0,0,IF(AND(Model!$M$16=1,AI$4&gt;=Model!$M$13-0.000000001,AI$4&lt;=Model!$M$13+Model!$M$15+0.000000001,$A26&gt;=Model!$M$14-0.000000001,$A26&lt;=Model!$M$14+Model!$M$15+0.000000001),Model!$M$12,(Model!$AJ$13*AH26+Model!$AJ$14*AJ26+Model!$AJ$15*AI25+Model!$AJ$16*AI27)/Model!$AJ$17))</f>
        <v>9.9127568667933777E-2</v>
      </c>
      <c r="AJ26" s="12">
        <f ca="1">IF(Model!$M$18=0,0,IF(AND(Model!$M$16=1,AJ$4&gt;=Model!$M$13-0.000000001,AJ$4&lt;=Model!$M$13+Model!$M$15+0.000000001,$A26&gt;=Model!$M$14-0.000000001,$A26&lt;=Model!$M$14+Model!$M$15+0.000000001),Model!$M$12,(Model!$AJ$13*AI26+Model!$AJ$14*AK26+Model!$AJ$15*AJ25+Model!$AJ$16*AJ27)/Model!$AJ$17))</f>
        <v>0.11480629113550454</v>
      </c>
      <c r="AK26" s="12">
        <f ca="1">IF(Model!$M$18=0,0,IF(AND(Model!$M$16=1,AK$4&gt;=Model!$M$13-0.000000001,AK$4&lt;=Model!$M$13+Model!$M$15+0.000000001,$A26&gt;=Model!$M$14-0.000000001,$A26&lt;=Model!$M$14+Model!$M$15+0.000000001),Model!$M$12,(Model!$AJ$13*AJ26+Model!$AJ$14*AL26+Model!$AJ$15*AK25+Model!$AJ$16*AK27)/Model!$AJ$17))</f>
        <v>0.13003300635481949</v>
      </c>
      <c r="AL26" s="12">
        <f ca="1">IF(Model!$M$18=0,0,IF(AND(Model!$M$16=1,AL$4&gt;=Model!$M$13-0.000000001,AL$4&lt;=Model!$M$13+Model!$M$15+0.000000001,$A26&gt;=Model!$M$14-0.000000001,$A26&lt;=Model!$M$14+Model!$M$15+0.000000001),Model!$M$12,(Model!$AJ$13*AK26+Model!$AJ$14*AM26+Model!$AJ$15*AL25+Model!$AJ$16*AL27)/Model!$AJ$17))</f>
        <v>0.14472982870330375</v>
      </c>
      <c r="AM26" s="12">
        <f ca="1">IF(Model!$M$18=0,0,IF(AND(Model!$M$16=1,AM$4&gt;=Model!$M$13-0.000000001,AM$4&lt;=Model!$M$13+Model!$M$15+0.000000001,$A26&gt;=Model!$M$14-0.000000001,$A26&lt;=Model!$M$14+Model!$M$15+0.000000001),Model!$M$12,(Model!$AJ$13*AL26+Model!$AJ$14*AN26+Model!$AJ$15*AM25+Model!$AJ$16*AM27)/Model!$AJ$17))</f>
        <v>0.15885444324498599</v>
      </c>
      <c r="AN26" s="12">
        <f ca="1">IF(Model!$M$18=0,0,IF(AND(Model!$M$16=1,AN$4&gt;=Model!$M$13-0.000000001,AN$4&lt;=Model!$M$13+Model!$M$15+0.000000001,$A26&gt;=Model!$M$14-0.000000001,$A26&lt;=Model!$M$14+Model!$M$15+0.000000001),Model!$M$12,(Model!$AJ$13*AM26+Model!$AJ$14*AO26+Model!$AJ$15*AN25+Model!$AJ$16*AN27)/Model!$AJ$17))</f>
        <v>0.17238858974394669</v>
      </c>
      <c r="AO26" s="12">
        <f ca="1">IF(Model!$M$18=0,0,IF(AND(Model!$M$16=1,AO$4&gt;=Model!$M$13-0.000000001,AO$4&lt;=Model!$M$13+Model!$M$15+0.000000001,$A26&gt;=Model!$M$14-0.000000001,$A26&lt;=Model!$M$14+Model!$M$15+0.000000001),Model!$M$12,(Model!$AJ$13*AN26+Model!$AJ$14*AP26+Model!$AJ$15*AO25+Model!$AJ$16*AO27)/Model!$AJ$17))</f>
        <v>0.18533001951268596</v>
      </c>
      <c r="AP26" s="12">
        <f ca="1">IF(Model!$M$18=0,0,IF(AND(Model!$M$16=1,AP$4&gt;=Model!$M$13-0.000000001,AP$4&lt;=Model!$M$13+Model!$M$15+0.000000001,$A26&gt;=Model!$M$14-0.000000001,$A26&lt;=Model!$M$14+Model!$M$15+0.000000001),Model!$M$12,(Model!$AJ$13*AO26+Model!$AJ$14*AQ26+Model!$AJ$15*AP25+Model!$AJ$16*AP27)/Model!$AJ$17))</f>
        <v>0.19768693638641366</v>
      </c>
      <c r="AQ26" s="12">
        <f ca="1">IF(Model!$M$18=0,0,IF(AND(Model!$M$16=1,AQ$4&gt;=Model!$M$13-0.000000001,AQ$4&lt;=Model!$M$13+Model!$M$15+0.000000001,$A26&gt;=Model!$M$14-0.000000001,$A26&lt;=Model!$M$14+Model!$M$15+0.000000001),Model!$M$12,(Model!$AJ$13*AP26+Model!$AJ$14*AR26+Model!$AJ$15*AQ25+Model!$AJ$16*AQ27)/Model!$AJ$17))</f>
        <v>0.20947417585154876</v>
      </c>
      <c r="AR26" s="12">
        <f ca="1">IF(Model!$M$18=0,0,IF(AND(Model!$M$16=1,AR$4&gt;=Model!$M$13-0.000000001,AR$4&lt;=Model!$M$13+Model!$M$15+0.000000001,$A26&gt;=Model!$M$14-0.000000001,$A26&lt;=Model!$M$14+Model!$M$15+0.000000001),Model!$M$12,(Model!$AJ$13*AQ26+Model!$AJ$14*AS26+Model!$AJ$15*AR25+Model!$AJ$16*AR27)/Model!$AJ$17))</f>
        <v>0.22071058452609393</v>
      </c>
      <c r="AS26" s="12">
        <f ca="1">IF(Model!$M$18=0,0,IF(AND(Model!$M$16=1,AS$4&gt;=Model!$M$13-0.000000001,AS$4&lt;=Model!$M$13+Model!$M$15+0.000000001,$A26&gt;=Model!$M$14-0.000000001,$A26&lt;=Model!$M$14+Model!$M$15+0.000000001),Model!$M$12,(Model!$AJ$13*AR26+Model!$AJ$14*AT26+Model!$AJ$15*AS25+Model!$AJ$16*AS27)/Model!$AJ$17))</f>
        <v>0.23141721989430658</v>
      </c>
      <c r="AT26" s="12">
        <f ca="1">IF(Model!$M$18=0,0,IF(AND(Model!$M$16=1,AT$4&gt;=Model!$M$13-0.000000001,AT$4&lt;=Model!$M$13+Model!$M$15+0.000000001,$A26&gt;=Model!$M$14-0.000000001,$A26&lt;=Model!$M$14+Model!$M$15+0.000000001),Model!$M$12,(Model!$AJ$13*AS26+Model!$AJ$14*AU26+Model!$AJ$15*AT25+Model!$AJ$16*AT27)/Model!$AJ$17))</f>
        <v>0.2416161023967173</v>
      </c>
      <c r="AU26" s="12">
        <f ca="1">IF(Model!$M$18=0,0,IF(AND(Model!$M$16=1,AU$4&gt;=Model!$M$13-0.000000001,AU$4&lt;=Model!$M$13+Model!$M$15+0.000000001,$A26&gt;=Model!$M$14-0.000000001,$A26&lt;=Model!$M$14+Model!$M$15+0.000000001),Model!$M$12,(Model!$AJ$13*AT26+Model!$AJ$14*AV26+Model!$AJ$15*AU25+Model!$AJ$16*AU27)/Model!$AJ$17))</f>
        <v>0.25132932820366843</v>
      </c>
      <c r="AV26" s="12">
        <f ca="1">IF(Model!$M$18=0,0,IF(AND(Model!$M$16=1,AV$4&gt;=Model!$M$13-0.000000001,AV$4&lt;=Model!$M$13+Model!$M$15+0.000000001,$A26&gt;=Model!$M$14-0.000000001,$A26&lt;=Model!$M$14+Model!$M$15+0.000000001),Model!$M$12,(Model!$AJ$13*AU26+Model!$AJ$14*AW26+Model!$AJ$15*AV25+Model!$AJ$16*AV27)/Model!$AJ$17))</f>
        <v>0.26057839977833602</v>
      </c>
      <c r="AW26" s="12">
        <f ca="1">IF(Model!$M$18=0,0,IF(AND(Model!$M$16=1,AW$4&gt;=Model!$M$13-0.000000001,AW$4&lt;=Model!$M$13+Model!$M$15+0.000000001,$A26&gt;=Model!$M$14-0.000000001,$A26&lt;=Model!$M$14+Model!$M$15+0.000000001),Model!$M$12,(Model!$AJ$13*AV26+Model!$AJ$14*AX26+Model!$AJ$15*AW25+Model!$AJ$16*AW27)/Model!$AJ$17))</f>
        <v>0.26938365860305008</v>
      </c>
      <c r="AX26" s="12">
        <f ca="1">IF(Model!$M$18=0,0,IF(AND(Model!$M$16=1,AX$4&gt;=Model!$M$13-0.000000001,AX$4&lt;=Model!$M$13+Model!$M$15+0.000000001,$A26&gt;=Model!$M$14-0.000000001,$A26&lt;=Model!$M$14+Model!$M$15+0.000000001),Model!$M$12,(Model!$AJ$13*AW26+Model!$AJ$14*AY26+Model!$AJ$15*AX25+Model!$AJ$16*AX27)/Model!$AJ$17))</f>
        <v>0.27776371327771909</v>
      </c>
      <c r="AY26" s="12">
        <f ca="1">IF(Model!$M$18=0,0,IF(AND(Model!$M$16=1,AY$4&gt;=Model!$M$13-0.000000001,AY$4&lt;=Model!$M$13+Model!$M$15+0.000000001,$A26&gt;=Model!$M$14-0.000000001,$A26&lt;=Model!$M$14+Model!$M$15+0.000000001),Model!$M$12,(Model!$AJ$13*AX26+Model!$AJ$14*AZ26+Model!$AJ$15*AY25+Model!$AJ$16*AY27)/Model!$AJ$17))</f>
        <v>0.28573474673872939</v>
      </c>
      <c r="AZ26" s="12">
        <f ca="1">IF(Model!$M$18=0,0,IF(AND(Model!$M$16=1,AZ$4&gt;=Model!$M$13-0.000000001,AZ$4&lt;=Model!$M$13+Model!$M$15+0.000000001,$A26&gt;=Model!$M$14-0.000000001,$A26&lt;=Model!$M$14+Model!$M$15+0.000000001),Model!$M$12,(Model!$AJ$13*AY26+Model!$AJ$14*BA26+Model!$AJ$15*AZ25+Model!$AJ$16*AZ27)/Model!$AJ$17))</f>
        <v>0.29330955545522763</v>
      </c>
      <c r="BA26" s="12">
        <f ca="1">IF(Model!$M$18=0,0,IF(AND(Model!$M$16=1,BA$4&gt;=Model!$M$13-0.000000001,BA$4&lt;=Model!$M$13+Model!$M$15+0.000000001,$A26&gt;=Model!$M$14-0.000000001,$A26&lt;=Model!$M$14+Model!$M$15+0.000000001),Model!$M$12,(Model!$AJ$13*AZ26+Model!$AJ$14*BB26+Model!$AJ$15*BA25+Model!$AJ$16*BA27)/Model!$AJ$17))</f>
        <v>0.30049611387733072</v>
      </c>
      <c r="BB26" s="12">
        <f ca="1">IF(Model!$M$18=0,0,IF(AND(Model!$M$16=1,BB$4&gt;=Model!$M$13-0.000000001,BB$4&lt;=Model!$M$13+Model!$M$15+0.000000001,$A26&gt;=Model!$M$14-0.000000001,$A26&lt;=Model!$M$14+Model!$M$15+0.000000001),Model!$M$12,(Model!$AJ$13*BA26+Model!$AJ$14*BC26+Model!$AJ$15*BB25+Model!$AJ$16*BB27)/Model!$AJ$17))</f>
        <v>0.3072953561211223</v>
      </c>
      <c r="BC26" s="12">
        <f ca="1">IF(Model!$M$18=0,0,IF(AND(Model!$M$16=1,BC$4&gt;=Model!$M$13-0.000000001,BC$4&lt;=Model!$M$13+Model!$M$15+0.000000001,$A26&gt;=Model!$M$14-0.000000001,$A26&lt;=Model!$M$14+Model!$M$15+0.000000001),Model!$M$12,(Model!$AJ$13*BB26+Model!$AJ$14*BD26+Model!$AJ$15*BC25+Model!$AJ$16*BC27)/Model!$AJ$17))</f>
        <v>0.31369770231068317</v>
      </c>
      <c r="BD26" s="12">
        <f ca="1">IF(Model!$M$18=0,0,IF(AND(Model!$M$16=1,BD$4&gt;=Model!$M$13-0.000000001,BD$4&lt;=Model!$M$13+Model!$M$15+0.000000001,$A26&gt;=Model!$M$14-0.000000001,$A26&lt;=Model!$M$14+Model!$M$15+0.000000001),Model!$M$12,(Model!$AJ$13*BC26+Model!$AJ$14*BE26+Model!$AJ$15*BD25+Model!$AJ$16*BD27)/Model!$AJ$17))</f>
        <v>0.31967759447710159</v>
      </c>
      <c r="BE26" s="12">
        <f ca="1">IF(Model!$M$18=0,0,IF(AND(Model!$M$16=1,BE$4&gt;=Model!$M$13-0.000000001,BE$4&lt;=Model!$M$13+Model!$M$15+0.000000001,$A26&gt;=Model!$M$14-0.000000001,$A26&lt;=Model!$M$14+Model!$M$15+0.000000001),Model!$M$12,(Model!$AJ$13*BD26+Model!$AJ$14*BF26+Model!$AJ$15*BE25+Model!$AJ$16*BE27)/Model!$AJ$17))</f>
        <v>0.32518489134762335</v>
      </c>
      <c r="BF26" s="12">
        <f ca="1">IF(Model!$M$18=0,0,IF(AND(Model!$M$16=1,BF$4&gt;=Model!$M$13-0.000000001,BF$4&lt;=Model!$M$13+Model!$M$15+0.000000001,$A26&gt;=Model!$M$14-0.000000001,$A26&lt;=Model!$M$14+Model!$M$15+0.000000001),Model!$M$12,(Model!$AJ$13*BE26+Model!$AJ$14*BG26+Model!$AJ$15*BF25+Model!$AJ$16*BF27)/Model!$AJ$17))</f>
        <v>0.33013131567359738</v>
      </c>
      <c r="BG26" s="12">
        <f ca="1">IF(Model!$M$18=0,0,IF(AND(Model!$M$16=1,BG$4&gt;=Model!$M$13-0.000000001,BG$4&lt;=Model!$M$13+Model!$M$15+0.000000001,$A26&gt;=Model!$M$14-0.000000001,$A26&lt;=Model!$M$14+Model!$M$15+0.000000001),Model!$M$12,(Model!$AJ$13*BF26+Model!$AJ$14*BH26+Model!$AJ$15*BG25+Model!$AJ$16*BG27)/Model!$AJ$17))</f>
        <v>0.33436911461141816</v>
      </c>
      <c r="BH26" s="12">
        <f ca="1">IF(Model!$M$18=0,0,IF(AND(Model!$M$16=1,BH$4&gt;=Model!$M$13-0.000000001,BH$4&lt;=Model!$M$13+Model!$M$15+0.000000001,$A26&gt;=Model!$M$14-0.000000001,$A26&lt;=Model!$M$14+Model!$M$15+0.000000001),Model!$M$12,(Model!$AJ$13*BG26+Model!$AJ$14*BI26+Model!$AJ$15*BH25+Model!$AJ$16*BH27)/Model!$AJ$17))</f>
        <v>0.33765746665265367</v>
      </c>
      <c r="BI26" s="12">
        <f ca="1">IF(Model!$M$18=0,0,IF(AND(Model!$M$16=1,BI$4&gt;=Model!$M$13-0.000000001,BI$4&lt;=Model!$M$13+Model!$M$15+0.000000001,$A26&gt;=Model!$M$14-0.000000001,$A26&lt;=Model!$M$14+Model!$M$15+0.000000001),Model!$M$12,(Model!$AJ$13*BH26+Model!$AJ$14*BJ26+Model!$AJ$15*BI25+Model!$AJ$16*BI27)/Model!$AJ$17))</f>
        <v>0.33960960668682605</v>
      </c>
      <c r="BJ26" s="12">
        <f ca="1">IF(Model!$M$18=0,0,IF(AND(Model!$M$16=1,BJ$4&gt;=Model!$M$13-0.000000001,BJ$4&lt;=Model!$M$13+Model!$M$15+0.000000001,$A26&gt;=Model!$M$14-0.000000001,$A26&lt;=Model!$M$14+Model!$M$15+0.000000001),Model!$M$12,BI26))</f>
        <v>0.33960960668682605</v>
      </c>
      <c r="BK26" s="1"/>
    </row>
    <row r="27" spans="1:63" ht="13.5" customHeight="1">
      <c r="A27" s="14">
        <f>Model!$M$7-22*Model!$AJ$9</f>
        <v>0.89999999999999991</v>
      </c>
      <c r="B27" s="12">
        <f>IF(Model!$M$18=0,0,IF(AND(Model!$M$16=1,B$4&gt;=Model!$M$13-0.000000001,B$4&lt;=Model!$M$13+Model!$M$15+0.000000001,$A27&gt;=Model!$M$14-0.000000001,$A27&lt;=Model!$M$14+Model!$M$15+0.000000001),Model!$M$12,Model!$M$11))</f>
        <v>1</v>
      </c>
      <c r="C27" s="12">
        <f ca="1">IF(Model!$M$18=0,0,IF(AND(Model!$M$16=1,C$4&gt;=Model!$M$13-0.000000001,C$4&lt;=Model!$M$13+Model!$M$15+0.000000001,$A27&gt;=Model!$M$14-0.000000001,$A27&lt;=Model!$M$14+Model!$M$15+0.000000001),Model!$M$12,(Model!$AJ$13*B27+Model!$AJ$14*D27+Model!$AJ$15*C26+Model!$AJ$16*C28)/Model!$AJ$17))</f>
        <v>0.99945442651608307</v>
      </c>
      <c r="D27" s="12">
        <f ca="1">IF(Model!$M$18=0,0,IF(AND(Model!$M$16=1,D$4&gt;=Model!$M$13-0.000000001,D$4&lt;=Model!$M$13+Model!$M$15+0.000000001,$A27&gt;=Model!$M$14-0.000000001,$A27&lt;=Model!$M$14+Model!$M$15+0.000000001),Model!$M$12,(Model!$AJ$13*C27+Model!$AJ$14*E27+Model!$AJ$15*D26+Model!$AJ$16*D28)/Model!$AJ$17))</f>
        <v>0.99862844588817756</v>
      </c>
      <c r="E27" s="12">
        <f ca="1">IF(Model!$M$18=0,0,IF(AND(Model!$M$16=1,E$4&gt;=Model!$M$13-0.000000001,E$4&lt;=Model!$M$13+Model!$M$15+0.000000001,$A27&gt;=Model!$M$14-0.000000001,$A27&lt;=Model!$M$14+Model!$M$15+0.000000001),Model!$M$12,(Model!$AJ$13*D27+Model!$AJ$14*F27+Model!$AJ$15*E26+Model!$AJ$16*E28)/Model!$AJ$17))</f>
        <v>0.997370100079219</v>
      </c>
      <c r="F27" s="12">
        <f ca="1">IF(Model!$M$18=0,0,IF(AND(Model!$M$16=1,F$4&gt;=Model!$M$13-0.000000001,F$4&lt;=Model!$M$13+Model!$M$15+0.000000001,$A27&gt;=Model!$M$14-0.000000001,$A27&lt;=Model!$M$14+Model!$M$15+0.000000001),Model!$M$12,(Model!$AJ$13*E27+Model!$AJ$14*G27+Model!$AJ$15*F26+Model!$AJ$16*F28)/Model!$AJ$17))</f>
        <v>0.9954447481117803</v>
      </c>
      <c r="G27" s="12">
        <f ca="1">IF(Model!$M$18=0,0,IF(AND(Model!$M$16=1,G$4&gt;=Model!$M$13-0.000000001,G$4&lt;=Model!$M$13+Model!$M$15+0.000000001,$A27&gt;=Model!$M$14-0.000000001,$A27&lt;=Model!$M$14+Model!$M$15+0.000000001),Model!$M$12,(Model!$AJ$13*F27+Model!$AJ$14*H27+Model!$AJ$15*G26+Model!$AJ$16*G28)/Model!$AJ$17))</f>
        <v>0.99248957666394755</v>
      </c>
      <c r="H27" s="12">
        <f ca="1">IF(Model!$M$18=0,0,IF(AND(Model!$M$16=1,H$4&gt;=Model!$M$13-0.000000001,H$4&lt;=Model!$M$13+Model!$M$15+0.000000001,$A27&gt;=Model!$M$14-0.000000001,$A27&lt;=Model!$M$14+Model!$M$15+0.000000001),Model!$M$12,(Model!$AJ$13*G27+Model!$AJ$14*I27+Model!$AJ$15*H26+Model!$AJ$16*H28)/Model!$AJ$17))</f>
        <v>0.98794281924498817</v>
      </c>
      <c r="I27" s="12">
        <f ca="1">IF(Model!$M$18=0,0,IF(AND(Model!$M$16=1,I$4&gt;=Model!$M$13-0.000000001,I$4&lt;=Model!$M$13+Model!$M$15+0.000000001,$A27&gt;=Model!$M$14-0.000000001,$A27&lt;=Model!$M$14+Model!$M$15+0.000000001),Model!$M$12,(Model!$AJ$13*H27+Model!$AJ$14*J27+Model!$AJ$15*I26+Model!$AJ$16*I28)/Model!$AJ$17))</f>
        <v>0.98093349459469248</v>
      </c>
      <c r="J27" s="12">
        <f ca="1">IF(Model!$M$18=0,0,IF(AND(Model!$M$16=1,J$4&gt;=Model!$M$13-0.000000001,J$4&lt;=Model!$M$13+Model!$M$15+0.000000001,$A27&gt;=Model!$M$14-0.000000001,$A27&lt;=Model!$M$14+Model!$M$15+0.000000001),Model!$M$12,(Model!$AJ$13*I27+Model!$AJ$14*K27+Model!$AJ$15*J26+Model!$AJ$16*J28)/Model!$AJ$17))</f>
        <v>0.9701095118704508</v>
      </c>
      <c r="K27" s="12">
        <f ca="1">IF(Model!$M$18=0,0,IF(AND(Model!$M$16=1,K$4&gt;=Model!$M$13-0.000000001,K$4&lt;=Model!$M$13+Model!$M$15+0.000000001,$A27&gt;=Model!$M$14-0.000000001,$A27&lt;=Model!$M$14+Model!$M$15+0.000000001),Model!$M$12,(Model!$AJ$13*J27+Model!$AJ$14*L27+Model!$AJ$15*K26+Model!$AJ$16*K28)/Model!$AJ$17))</f>
        <v>0.95336971406499038</v>
      </c>
      <c r="L27" s="12">
        <f ca="1">IF(Model!$M$18=0,0,IF(AND(Model!$M$16=1,L$4&gt;=Model!$M$13-0.000000001,L$4&lt;=Model!$M$13+Model!$M$15+0.000000001,$A27&gt;=Model!$M$14-0.000000001,$A27&lt;=Model!$M$14+Model!$M$15+0.000000001),Model!$M$12,(Model!$AJ$13*K27+Model!$AJ$14*M27+Model!$AJ$15*L26+Model!$AJ$16*L28)/Model!$AJ$17))</f>
        <v>0.92744693812758083</v>
      </c>
      <c r="M27" s="12">
        <f ca="1">IF(Model!$M$18=0,0,IF(AND(Model!$M$16=1,M$4&gt;=Model!$M$13-0.000000001,M$4&lt;=Model!$M$13+Model!$M$15+0.000000001,$A27&gt;=Model!$M$14-0.000000001,$A27&lt;=Model!$M$14+Model!$M$15+0.000000001),Model!$M$12,(Model!$AJ$13*L27+Model!$AJ$14*N27+Model!$AJ$15*M26+Model!$AJ$16*M28)/Model!$AJ$17))</f>
        <v>0.88726272472856982</v>
      </c>
      <c r="N27" s="12">
        <f ca="1">IF(Model!$M$18=0,0,IF(AND(Model!$M$16=1,N$4&gt;=Model!$M$13-0.000000001,N$4&lt;=Model!$M$13+Model!$M$15+0.000000001,$A27&gt;=Model!$M$14-0.000000001,$A27&lt;=Model!$M$14+Model!$M$15+0.000000001),Model!$M$12,(Model!$AJ$13*M27+Model!$AJ$14*O27+Model!$AJ$15*N26+Model!$AJ$16*N28)/Model!$AJ$17))</f>
        <v>0.82494093512491917</v>
      </c>
      <c r="O27" s="12">
        <f ca="1">IF(Model!$M$18=0,0,IF(AND(Model!$M$16=1,O$4&gt;=Model!$M$13-0.000000001,O$4&lt;=Model!$M$13+Model!$M$15+0.000000001,$A27&gt;=Model!$M$14-0.000000001,$A27&lt;=Model!$M$14+Model!$M$15+0.000000001),Model!$M$12,(Model!$AJ$13*N27+Model!$AJ$14*P27+Model!$AJ$15*O26+Model!$AJ$16*O28)/Model!$AJ$17))</f>
        <v>0.72833892555371316</v>
      </c>
      <c r="P27" s="12">
        <f ca="1">IF(Model!$M$18=0,0,IF(AND(Model!$M$16=1,P$4&gt;=Model!$M$13-0.000000001,P$4&lt;=Model!$M$13+Model!$M$15+0.000000001,$A27&gt;=Model!$M$14-0.000000001,$A27&lt;=Model!$M$14+Model!$M$15+0.000000001),Model!$M$12,(Model!$AJ$13*O27+Model!$AJ$14*Q27+Model!$AJ$15*P26+Model!$AJ$16*P28)/Model!$AJ$17))</f>
        <v>0.57897125823228546</v>
      </c>
      <c r="Q27" s="12">
        <f ca="1">IF(Model!$M$18=0,0,IF(AND(Model!$M$16=1,Q$4&gt;=Model!$M$13-0.000000001,Q$4&lt;=Model!$M$13+Model!$M$15+0.000000001,$A27&gt;=Model!$M$14-0.000000001,$A27&lt;=Model!$M$14+Model!$M$15+0.000000001),Model!$M$12,(Model!$AJ$13*P27+Model!$AJ$14*R27+Model!$AJ$15*Q26+Model!$AJ$16*Q28)/Model!$AJ$17))</f>
        <v>0.349345392846867</v>
      </c>
      <c r="R27" s="12">
        <f>IF(Model!$M$18=0,0,IF(AND(Model!$M$16=1,R$4&gt;=Model!$M$13-0.000000001,R$4&lt;=Model!$M$13+Model!$M$15+0.000000001,$A27&gt;=Model!$M$14-0.000000001,$A27&lt;=Model!$M$14+Model!$M$15+0.000000001),Model!$M$12,(Model!$AJ$13*Q27+Model!$AJ$14*S27+Model!$AJ$15*R26+Model!$AJ$16*R28)/Model!$AJ$17))</f>
        <v>0</v>
      </c>
      <c r="S27" s="12">
        <f>IF(Model!$M$18=0,0,IF(AND(Model!$M$16=1,S$4&gt;=Model!$M$13-0.000000001,S$4&lt;=Model!$M$13+Model!$M$15+0.000000001,$A27&gt;=Model!$M$14-0.000000001,$A27&lt;=Model!$M$14+Model!$M$15+0.000000001),Model!$M$12,(Model!$AJ$13*R27+Model!$AJ$14*T27+Model!$AJ$15*S26+Model!$AJ$16*S28)/Model!$AJ$17))</f>
        <v>0</v>
      </c>
      <c r="T27" s="12">
        <f>IF(Model!$M$18=0,0,IF(AND(Model!$M$16=1,T$4&gt;=Model!$M$13-0.000000001,T$4&lt;=Model!$M$13+Model!$M$15+0.000000001,$A27&gt;=Model!$M$14-0.000000001,$A27&lt;=Model!$M$14+Model!$M$15+0.000000001),Model!$M$12,(Model!$AJ$13*S27+Model!$AJ$14*U27+Model!$AJ$15*T26+Model!$AJ$16*T28)/Model!$AJ$17))</f>
        <v>0</v>
      </c>
      <c r="U27" s="12">
        <f>IF(Model!$M$18=0,0,IF(AND(Model!$M$16=1,U$4&gt;=Model!$M$13-0.000000001,U$4&lt;=Model!$M$13+Model!$M$15+0.000000001,$A27&gt;=Model!$M$14-0.000000001,$A27&lt;=Model!$M$14+Model!$M$15+0.000000001),Model!$M$12,(Model!$AJ$13*T27+Model!$AJ$14*V27+Model!$AJ$15*U26+Model!$AJ$16*U28)/Model!$AJ$17))</f>
        <v>0</v>
      </c>
      <c r="V27" s="12">
        <f>IF(Model!$M$18=0,0,IF(AND(Model!$M$16=1,V$4&gt;=Model!$M$13-0.000000001,V$4&lt;=Model!$M$13+Model!$M$15+0.000000001,$A27&gt;=Model!$M$14-0.000000001,$A27&lt;=Model!$M$14+Model!$M$15+0.000000001),Model!$M$12,(Model!$AJ$13*U27+Model!$AJ$14*W27+Model!$AJ$15*V26+Model!$AJ$16*V28)/Model!$AJ$17))</f>
        <v>0</v>
      </c>
      <c r="W27" s="12">
        <f>IF(Model!$M$18=0,0,IF(AND(Model!$M$16=1,W$4&gt;=Model!$M$13-0.000000001,W$4&lt;=Model!$M$13+Model!$M$15+0.000000001,$A27&gt;=Model!$M$14-0.000000001,$A27&lt;=Model!$M$14+Model!$M$15+0.000000001),Model!$M$12,(Model!$AJ$13*V27+Model!$AJ$14*X27+Model!$AJ$15*W26+Model!$AJ$16*W28)/Model!$AJ$17))</f>
        <v>0</v>
      </c>
      <c r="X27" s="12">
        <f>IF(Model!$M$18=0,0,IF(AND(Model!$M$16=1,X$4&gt;=Model!$M$13-0.000000001,X$4&lt;=Model!$M$13+Model!$M$15+0.000000001,$A27&gt;=Model!$M$14-0.000000001,$A27&lt;=Model!$M$14+Model!$M$15+0.000000001),Model!$M$12,(Model!$AJ$13*W27+Model!$AJ$14*Y27+Model!$AJ$15*X26+Model!$AJ$16*X28)/Model!$AJ$17))</f>
        <v>0</v>
      </c>
      <c r="Y27" s="12">
        <f>IF(Model!$M$18=0,0,IF(AND(Model!$M$16=1,Y$4&gt;=Model!$M$13-0.000000001,Y$4&lt;=Model!$M$13+Model!$M$15+0.000000001,$A27&gt;=Model!$M$14-0.000000001,$A27&lt;=Model!$M$14+Model!$M$15+0.000000001),Model!$M$12,(Model!$AJ$13*X27+Model!$AJ$14*Z27+Model!$AJ$15*Y26+Model!$AJ$16*Y28)/Model!$AJ$17))</f>
        <v>0</v>
      </c>
      <c r="Z27" s="12">
        <f>IF(Model!$M$18=0,0,IF(AND(Model!$M$16=1,Z$4&gt;=Model!$M$13-0.000000001,Z$4&lt;=Model!$M$13+Model!$M$15+0.000000001,$A27&gt;=Model!$M$14-0.000000001,$A27&lt;=Model!$M$14+Model!$M$15+0.000000001),Model!$M$12,(Model!$AJ$13*Y27+Model!$AJ$14*AA27+Model!$AJ$15*Z26+Model!$AJ$16*Z28)/Model!$AJ$17))</f>
        <v>0</v>
      </c>
      <c r="AA27" s="12">
        <f>IF(Model!$M$18=0,0,IF(AND(Model!$M$16=1,AA$4&gt;=Model!$M$13-0.000000001,AA$4&lt;=Model!$M$13+Model!$M$15+0.000000001,$A27&gt;=Model!$M$14-0.000000001,$A27&lt;=Model!$M$14+Model!$M$15+0.000000001),Model!$M$12,(Model!$AJ$13*Z27+Model!$AJ$14*AB27+Model!$AJ$15*AA26+Model!$AJ$16*AA28)/Model!$AJ$17))</f>
        <v>0</v>
      </c>
      <c r="AB27" s="12">
        <f>IF(Model!$M$18=0,0,IF(AND(Model!$M$16=1,AB$4&gt;=Model!$M$13-0.000000001,AB$4&lt;=Model!$M$13+Model!$M$15+0.000000001,$A27&gt;=Model!$M$14-0.000000001,$A27&lt;=Model!$M$14+Model!$M$15+0.000000001),Model!$M$12,(Model!$AJ$13*AA27+Model!$AJ$14*AC27+Model!$AJ$15*AB26+Model!$AJ$16*AB28)/Model!$AJ$17))</f>
        <v>0</v>
      </c>
      <c r="AC27" s="12">
        <f ca="1">IF(Model!$M$18=0,0,IF(AND(Model!$M$16=1,AC$4&gt;=Model!$M$13-0.000000001,AC$4&lt;=Model!$M$13+Model!$M$15+0.000000001,$A27&gt;=Model!$M$14-0.000000001,$A27&lt;=Model!$M$14+Model!$M$15+0.000000001),Model!$M$12,(Model!$AJ$13*AB27+Model!$AJ$14*AD27+Model!$AJ$15*AC26+Model!$AJ$16*AC28)/Model!$AJ$17))</f>
        <v>1.2417517603924819E-2</v>
      </c>
      <c r="AD27" s="12">
        <f ca="1">IF(Model!$M$18=0,0,IF(AND(Model!$M$16=1,AD$4&gt;=Model!$M$13-0.000000001,AD$4&lt;=Model!$M$13+Model!$M$15+0.000000001,$A27&gt;=Model!$M$14-0.000000001,$A27&lt;=Model!$M$14+Model!$M$15+0.000000001),Model!$M$12,(Model!$AJ$13*AC27+Model!$AJ$14*AE27+Model!$AJ$15*AD26+Model!$AJ$16*AD28)/Model!$AJ$17))</f>
        <v>2.7597538006877299E-2</v>
      </c>
      <c r="AE27" s="12">
        <f ca="1">IF(Model!$M$18=0,0,IF(AND(Model!$M$16=1,AE$4&gt;=Model!$M$13-0.000000001,AE$4&lt;=Model!$M$13+Model!$M$15+0.000000001,$A27&gt;=Model!$M$14-0.000000001,$A27&lt;=Model!$M$14+Model!$M$15+0.000000001),Model!$M$12,(Model!$AJ$13*AD27+Model!$AJ$14*AF27+Model!$AJ$15*AE26+Model!$AJ$16*AE28)/Model!$AJ$17))</f>
        <v>4.4216974970546399E-2</v>
      </c>
      <c r="AF27" s="12">
        <f ca="1">IF(Model!$M$18=0,0,IF(AND(Model!$M$16=1,AF$4&gt;=Model!$M$13-0.000000001,AF$4&lt;=Model!$M$13+Model!$M$15+0.000000001,$A27&gt;=Model!$M$14-0.000000001,$A27&lt;=Model!$M$14+Model!$M$15+0.000000001),Model!$M$12,(Model!$AJ$13*AE27+Model!$AJ$14*AG27+Model!$AJ$15*AF26+Model!$AJ$16*AF28)/Model!$AJ$17))</f>
        <v>6.1362491028748946E-2</v>
      </c>
      <c r="AG27" s="12">
        <f ca="1">IF(Model!$M$18=0,0,IF(AND(Model!$M$16=1,AG$4&gt;=Model!$M$13-0.000000001,AG$4&lt;=Model!$M$13+Model!$M$15+0.000000001,$A27&gt;=Model!$M$14-0.000000001,$A27&lt;=Model!$M$14+Model!$M$15+0.000000001),Model!$M$12,(Model!$AJ$13*AF27+Model!$AJ$14*AH27+Model!$AJ$15*AG26+Model!$AJ$16*AG28)/Model!$AJ$17))</f>
        <v>7.8481663239906949E-2</v>
      </c>
      <c r="AH27" s="12">
        <f ca="1">IF(Model!$M$18=0,0,IF(AND(Model!$M$16=1,AH$4&gt;=Model!$M$13-0.000000001,AH$4&lt;=Model!$M$13+Model!$M$15+0.000000001,$A27&gt;=Model!$M$14-0.000000001,$A27&lt;=Model!$M$14+Model!$M$15+0.000000001),Model!$M$12,(Model!$AJ$13*AG27+Model!$AJ$14*AI27+Model!$AJ$15*AH26+Model!$AJ$16*AH28)/Model!$AJ$17))</f>
        <v>9.5261192162370806E-2</v>
      </c>
      <c r="AI27" s="12">
        <f ca="1">IF(Model!$M$18=0,0,IF(AND(Model!$M$16=1,AI$4&gt;=Model!$M$13-0.000000001,AI$4&lt;=Model!$M$13+Model!$M$15+0.000000001,$A27&gt;=Model!$M$14-0.000000001,$A27&lt;=Model!$M$14+Model!$M$15+0.000000001),Model!$M$12,(Model!$AJ$13*AH27+Model!$AJ$14*AJ27+Model!$AJ$15*AI26+Model!$AJ$16*AI28)/Model!$AJ$17))</f>
        <v>0.111530726803632</v>
      </c>
      <c r="AJ27" s="12">
        <f ca="1">IF(Model!$M$18=0,0,IF(AND(Model!$M$16=1,AJ$4&gt;=Model!$M$13-0.000000001,AJ$4&lt;=Model!$M$13+Model!$M$15+0.000000001,$A27&gt;=Model!$M$14-0.000000001,$A27&lt;=Model!$M$14+Model!$M$15+0.000000001),Model!$M$12,(Model!$AJ$13*AI27+Model!$AJ$14*AK27+Model!$AJ$15*AJ26+Model!$AJ$16*AJ28)/Model!$AJ$17))</f>
        <v>0.12720243027677214</v>
      </c>
      <c r="AK27" s="12">
        <f ca="1">IF(Model!$M$18=0,0,IF(AND(Model!$M$16=1,AK$4&gt;=Model!$M$13-0.000000001,AK$4&lt;=Model!$M$13+Model!$M$15+0.000000001,$A27&gt;=Model!$M$14-0.000000001,$A27&lt;=Model!$M$14+Model!$M$15+0.000000001),Model!$M$12,(Model!$AJ$13*AJ27+Model!$AJ$14*AL27+Model!$AJ$15*AK26+Model!$AJ$16*AK28)/Model!$AJ$17))</f>
        <v>0.14223600559492661</v>
      </c>
      <c r="AL27" s="12">
        <f ca="1">IF(Model!$M$18=0,0,IF(AND(Model!$M$16=1,AL$4&gt;=Model!$M$13-0.000000001,AL$4&lt;=Model!$M$13+Model!$M$15+0.000000001,$A27&gt;=Model!$M$14-0.000000001,$A27&lt;=Model!$M$14+Model!$M$15+0.000000001),Model!$M$12,(Model!$AJ$13*AK27+Model!$AJ$14*AM27+Model!$AJ$15*AL26+Model!$AJ$16*AL28)/Model!$AJ$17))</f>
        <v>0.15661891063339636</v>
      </c>
      <c r="AM27" s="12">
        <f ca="1">IF(Model!$M$18=0,0,IF(AND(Model!$M$16=1,AM$4&gt;=Model!$M$13-0.000000001,AM$4&lt;=Model!$M$13+Model!$M$15+0.000000001,$A27&gt;=Model!$M$14-0.000000001,$A27&lt;=Model!$M$14+Model!$M$15+0.000000001),Model!$M$12,(Model!$AJ$13*AL27+Model!$AJ$14*AN27+Model!$AJ$15*AM26+Model!$AJ$16*AM28)/Model!$AJ$17))</f>
        <v>0.17035505970890946</v>
      </c>
      <c r="AN27" s="12">
        <f ca="1">IF(Model!$M$18=0,0,IF(AND(Model!$M$16=1,AN$4&gt;=Model!$M$13-0.000000001,AN$4&lt;=Model!$M$13+Model!$M$15+0.000000001,$A27&gt;=Model!$M$14-0.000000001,$A27&lt;=Model!$M$14+Model!$M$15+0.000000001),Model!$M$12,(Model!$AJ$13*AM27+Model!$AJ$14*AO27+Model!$AJ$15*AN26+Model!$AJ$16*AN28)/Model!$AJ$17))</f>
        <v>0.18345819516328474</v>
      </c>
      <c r="AO27" s="12">
        <f ca="1">IF(Model!$M$18=0,0,IF(AND(Model!$M$16=1,AO$4&gt;=Model!$M$13-0.000000001,AO$4&lt;=Model!$M$13+Model!$M$15+0.000000001,$A27&gt;=Model!$M$14-0.000000001,$A27&lt;=Model!$M$14+Model!$M$15+0.000000001),Model!$M$12,(Model!$AJ$13*AN27+Model!$AJ$14*AP27+Model!$AJ$15*AO26+Model!$AJ$16*AO28)/Model!$AJ$17))</f>
        <v>0.19594786506537176</v>
      </c>
      <c r="AP27" s="12">
        <f ca="1">IF(Model!$M$18=0,0,IF(AND(Model!$M$16=1,AP$4&gt;=Model!$M$13-0.000000001,AP$4&lt;=Model!$M$13+Model!$M$15+0.000000001,$A27&gt;=Model!$M$14-0.000000001,$A27&lt;=Model!$M$14+Model!$M$15+0.000000001),Model!$M$12,(Model!$AJ$13*AO27+Model!$AJ$14*AQ27+Model!$AJ$15*AP26+Model!$AJ$16*AP28)/Model!$AJ$17))</f>
        <v>0.20784690127313582</v>
      </c>
      <c r="AQ27" s="12">
        <f ca="1">IF(Model!$M$18=0,0,IF(AND(Model!$M$16=1,AQ$4&gt;=Model!$M$13-0.000000001,AQ$4&lt;=Model!$M$13+Model!$M$15+0.000000001,$A27&gt;=Model!$M$14-0.000000001,$A27&lt;=Model!$M$14+Model!$M$15+0.000000001),Model!$M$12,(Model!$AJ$13*AP27+Model!$AJ$14*AR27+Model!$AJ$15*AQ26+Model!$AJ$16*AQ28)/Model!$AJ$17))</f>
        <v>0.21917979455527303</v>
      </c>
      <c r="AR27" s="12">
        <f ca="1">IF(Model!$M$18=0,0,IF(AND(Model!$M$16=1,AR$4&gt;=Model!$M$13-0.000000001,AR$4&lt;=Model!$M$13+Model!$M$15+0.000000001,$A27&gt;=Model!$M$14-0.000000001,$A27&lt;=Model!$M$14+Model!$M$15+0.000000001),Model!$M$12,(Model!$AJ$13*AQ27+Model!$AJ$14*AS27+Model!$AJ$15*AR26+Model!$AJ$16*AR28)/Model!$AJ$17))</f>
        <v>0.22997162489754389</v>
      </c>
      <c r="AS27" s="12">
        <f ca="1">IF(Model!$M$18=0,0,IF(AND(Model!$M$16=1,AS$4&gt;=Model!$M$13-0.000000001,AS$4&lt;=Model!$M$13+Model!$M$15+0.000000001,$A27&gt;=Model!$M$14-0.000000001,$A27&lt;=Model!$M$14+Model!$M$15+0.000000001),Model!$M$12,(Model!$AJ$13*AR27+Model!$AJ$14*AT27+Model!$AJ$15*AS26+Model!$AJ$16*AS28)/Model!$AJ$17))</f>
        <v>0.24024734280548837</v>
      </c>
      <c r="AT27" s="12">
        <f ca="1">IF(Model!$M$18=0,0,IF(AND(Model!$M$16=1,AT$4&gt;=Model!$M$13-0.000000001,AT$4&lt;=Model!$M$13+Model!$M$15+0.000000001,$A27&gt;=Model!$M$14-0.000000001,$A27&lt;=Model!$M$14+Model!$M$15+0.000000001),Model!$M$12,(Model!$AJ$13*AS27+Model!$AJ$14*AU27+Model!$AJ$15*AT26+Model!$AJ$16*AT28)/Model!$AJ$17))</f>
        <v>0.25003127132795561</v>
      </c>
      <c r="AU27" s="12">
        <f ca="1">IF(Model!$M$18=0,0,IF(AND(Model!$M$16=1,AU$4&gt;=Model!$M$13-0.000000001,AU$4&lt;=Model!$M$13+Model!$M$15+0.000000001,$A27&gt;=Model!$M$14-0.000000001,$A27&lt;=Model!$M$14+Model!$M$15+0.000000001),Model!$M$12,(Model!$AJ$13*AT27+Model!$AJ$14*AV27+Model!$AJ$15*AU26+Model!$AJ$16*AU28)/Model!$AJ$17))</f>
        <v>0.25934673828205751</v>
      </c>
      <c r="AV27" s="12">
        <f ca="1">IF(Model!$M$18=0,0,IF(AND(Model!$M$16=1,AV$4&gt;=Model!$M$13-0.000000001,AV$4&lt;=Model!$M$13+Model!$M$15+0.000000001,$A27&gt;=Model!$M$14-0.000000001,$A27&lt;=Model!$M$14+Model!$M$15+0.000000001),Model!$M$12,(Model!$AJ$13*AU27+Model!$AJ$14*AW27+Model!$AJ$15*AV26+Model!$AJ$16*AV28)/Model!$AJ$17))</f>
        <v>0.26821576794558666</v>
      </c>
      <c r="AW27" s="12">
        <f ca="1">IF(Model!$M$18=0,0,IF(AND(Model!$M$16=1,AW$4&gt;=Model!$M$13-0.000000001,AW$4&lt;=Model!$M$13+Model!$M$15+0.000000001,$A27&gt;=Model!$M$14-0.000000001,$A27&lt;=Model!$M$14+Model!$M$15+0.000000001),Model!$M$12,(Model!$AJ$13*AV27+Model!$AJ$14*AX27+Model!$AJ$15*AW26+Model!$AJ$16*AW28)/Model!$AJ$17))</f>
        <v>0.27665876754994712</v>
      </c>
      <c r="AX27" s="12">
        <f ca="1">IF(Model!$M$18=0,0,IF(AND(Model!$M$16=1,AX$4&gt;=Model!$M$13-0.000000001,AX$4&lt;=Model!$M$13+Model!$M$15+0.000000001,$A27&gt;=Model!$M$14-0.000000001,$A27&lt;=Model!$M$14+Model!$M$15+0.000000001),Model!$M$12,(Model!$AJ$13*AW27+Model!$AJ$14*AY27+Model!$AJ$15*AX26+Model!$AJ$16*AX28)/Model!$AJ$17))</f>
        <v>0.28469413805264854</v>
      </c>
      <c r="AY27" s="12">
        <f ca="1">IF(Model!$M$18=0,0,IF(AND(Model!$M$16=1,AY$4&gt;=Model!$M$13-0.000000001,AY$4&lt;=Model!$M$13+Model!$M$15+0.000000001,$A27&gt;=Model!$M$14-0.000000001,$A27&lt;=Model!$M$14+Model!$M$15+0.000000001),Model!$M$12,(Model!$AJ$13*AX27+Model!$AJ$14*AZ27+Model!$AJ$15*AY26+Model!$AJ$16*AY28)/Model!$AJ$17))</f>
        <v>0.29233771959496696</v>
      </c>
      <c r="AZ27" s="12">
        <f ca="1">IF(Model!$M$18=0,0,IF(AND(Model!$M$16=1,AZ$4&gt;=Model!$M$13-0.000000001,AZ$4&lt;=Model!$M$13+Model!$M$15+0.000000001,$A27&gt;=Model!$M$14-0.000000001,$A27&lt;=Model!$M$14+Model!$M$15+0.000000001),Model!$M$12,(Model!$AJ$13*AY27+Model!$AJ$14*BA27+Model!$AJ$15*AZ26+Model!$AJ$16*AZ28)/Model!$AJ$17))</f>
        <v>0.29960194551389524</v>
      </c>
      <c r="BA27" s="12">
        <f ca="1">IF(Model!$M$18=0,0,IF(AND(Model!$M$16=1,BA$4&gt;=Model!$M$13-0.000000001,BA$4&lt;=Model!$M$13+Model!$M$15+0.000000001,$A27&gt;=Model!$M$14-0.000000001,$A27&lt;=Model!$M$14+Model!$M$15+0.000000001),Model!$M$12,(Model!$AJ$13*AZ27+Model!$AJ$14*BB27+Model!$AJ$15*BA26+Model!$AJ$16*BA28)/Model!$AJ$17))</f>
        <v>0.30649451687101165</v>
      </c>
      <c r="BB27" s="12">
        <f ca="1">IF(Model!$M$18=0,0,IF(AND(Model!$M$16=1,BB$4&gt;=Model!$M$13-0.000000001,BB$4&lt;=Model!$M$13+Model!$M$15+0.000000001,$A27&gt;=Model!$M$14-0.000000001,$A27&lt;=Model!$M$14+Model!$M$15+0.000000001),Model!$M$12,(Model!$AJ$13*BA27+Model!$AJ$14*BC27+Model!$AJ$15*BB26+Model!$AJ$16*BB28)/Model!$AJ$17))</f>
        <v>0.31301630902022609</v>
      </c>
      <c r="BC27" s="12">
        <f ca="1">IF(Model!$M$18=0,0,IF(AND(Model!$M$16=1,BC$4&gt;=Model!$M$13-0.000000001,BC$4&lt;=Model!$M$13+Model!$M$15+0.000000001,$A27&gt;=Model!$M$14-0.000000001,$A27&lt;=Model!$M$14+Model!$M$15+0.000000001),Model!$M$12,(Model!$AJ$13*BB27+Model!$AJ$14*BD27+Model!$AJ$15*BC26+Model!$AJ$16*BC28)/Model!$AJ$17))</f>
        <v>0.31915806160162452</v>
      </c>
      <c r="BD27" s="12">
        <f ca="1">IF(Model!$M$18=0,0,IF(AND(Model!$M$16=1,BD$4&gt;=Model!$M$13-0.000000001,BD$4&lt;=Model!$M$13+Model!$M$15+0.000000001,$A27&gt;=Model!$M$14-0.000000001,$A27&lt;=Model!$M$14+Model!$M$15+0.000000001),Model!$M$12,(Model!$AJ$13*BC27+Model!$AJ$14*BE27+Model!$AJ$15*BD26+Model!$AJ$16*BD28)/Model!$AJ$17))</f>
        <v>0.3248951499349223</v>
      </c>
      <c r="BE27" s="12">
        <f ca="1">IF(Model!$M$18=0,0,IF(AND(Model!$M$16=1,BE$4&gt;=Model!$M$13-0.000000001,BE$4&lt;=Model!$M$13+Model!$M$15+0.000000001,$A27&gt;=Model!$M$14-0.000000001,$A27&lt;=Model!$M$14+Model!$M$15+0.000000001),Model!$M$12,(Model!$AJ$13*BD27+Model!$AJ$14*BF27+Model!$AJ$15*BE26+Model!$AJ$16*BE28)/Model!$AJ$17))</f>
        <v>0.33017933604584138</v>
      </c>
      <c r="BF27" s="12">
        <f ca="1">IF(Model!$M$18=0,0,IF(AND(Model!$M$16=1,BF$4&gt;=Model!$M$13-0.000000001,BF$4&lt;=Model!$M$13+Model!$M$15+0.000000001,$A27&gt;=Model!$M$14-0.000000001,$A27&lt;=Model!$M$14+Model!$M$15+0.000000001),Model!$M$12,(Model!$AJ$13*BE27+Model!$AJ$14*BG27+Model!$AJ$15*BF26+Model!$AJ$16*BF28)/Model!$AJ$17))</f>
        <v>0.3349257678628314</v>
      </c>
      <c r="BG27" s="12">
        <f ca="1">IF(Model!$M$18=0,0,IF(AND(Model!$M$16=1,BG$4&gt;=Model!$M$13-0.000000001,BG$4&lt;=Model!$M$13+Model!$M$15+0.000000001,$A27&gt;=Model!$M$14-0.000000001,$A27&lt;=Model!$M$14+Model!$M$15+0.000000001),Model!$M$12,(Model!$AJ$13*BF27+Model!$AJ$14*BH27+Model!$AJ$15*BG26+Model!$AJ$16*BG28)/Model!$AJ$17))</f>
        <v>0.33899250372300199</v>
      </c>
      <c r="BH27" s="12">
        <f ca="1">IF(Model!$M$18=0,0,IF(AND(Model!$M$16=1,BH$4&gt;=Model!$M$13-0.000000001,BH$4&lt;=Model!$M$13+Model!$M$15+0.000000001,$A27&gt;=Model!$M$14-0.000000001,$A27&lt;=Model!$M$14+Model!$M$15+0.000000001),Model!$M$12,(Model!$AJ$13*BG27+Model!$AJ$14*BI27+Model!$AJ$15*BH26+Model!$AJ$16*BH28)/Model!$AJ$17))</f>
        <v>0.34214827871876985</v>
      </c>
      <c r="BI27" s="12">
        <f ca="1">IF(Model!$M$18=0,0,IF(AND(Model!$M$16=1,BI$4&gt;=Model!$M$13-0.000000001,BI$4&lt;=Model!$M$13+Model!$M$15+0.000000001,$A27&gt;=Model!$M$14-0.000000001,$A27&lt;=Model!$M$14+Model!$M$15+0.000000001),Model!$M$12,(Model!$AJ$13*BH27+Model!$AJ$14*BJ27+Model!$AJ$15*BI26+Model!$AJ$16*BI28)/Model!$AJ$17))</f>
        <v>0.34402177276808676</v>
      </c>
      <c r="BJ27" s="12">
        <f ca="1">IF(Model!$M$18=0,0,IF(AND(Model!$M$16=1,BJ$4&gt;=Model!$M$13-0.000000001,BJ$4&lt;=Model!$M$13+Model!$M$15+0.000000001,$A27&gt;=Model!$M$14-0.000000001,$A27&lt;=Model!$M$14+Model!$M$15+0.000000001),Model!$M$12,BI27))</f>
        <v>0.34402177276808676</v>
      </c>
      <c r="BK27" s="1"/>
    </row>
    <row r="28" spans="1:63" ht="13.5" customHeight="1">
      <c r="A28" s="14">
        <f>Model!$M$7-23*Model!$AJ$9</f>
        <v>0.84999999999999987</v>
      </c>
      <c r="B28" s="12">
        <f>IF(Model!$M$18=0,0,IF(AND(Model!$M$16=1,B$4&gt;=Model!$M$13-0.000000001,B$4&lt;=Model!$M$13+Model!$M$15+0.000000001,$A28&gt;=Model!$M$14-0.000000001,$A28&lt;=Model!$M$14+Model!$M$15+0.000000001),Model!$M$12,Model!$M$11))</f>
        <v>1</v>
      </c>
      <c r="C28" s="12">
        <f ca="1">IF(Model!$M$18=0,0,IF(AND(Model!$M$16=1,C$4&gt;=Model!$M$13-0.000000001,C$4&lt;=Model!$M$13+Model!$M$15+0.000000001,$A28&gt;=Model!$M$14-0.000000001,$A28&lt;=Model!$M$14+Model!$M$15+0.000000001),Model!$M$12,(Model!$AJ$13*B28+Model!$AJ$14*D28+Model!$AJ$15*C27+Model!$AJ$16*C29)/Model!$AJ$17))</f>
        <v>0.99947428754434608</v>
      </c>
      <c r="D28" s="12">
        <f ca="1">IF(Model!$M$18=0,0,IF(AND(Model!$M$16=1,D$4&gt;=Model!$M$13-0.000000001,D$4&lt;=Model!$M$13+Model!$M$15+0.000000001,$A28&gt;=Model!$M$14-0.000000001,$A28&lt;=Model!$M$14+Model!$M$15+0.000000001),Model!$M$12,(Model!$AJ$13*C28+Model!$AJ$14*E28+Model!$AJ$15*D27+Model!$AJ$16*D29)/Model!$AJ$17))</f>
        <v>0.99867890850173158</v>
      </c>
      <c r="E28" s="12">
        <f ca="1">IF(Model!$M$18=0,0,IF(AND(Model!$M$16=1,E$4&gt;=Model!$M$13-0.000000001,E$4&lt;=Model!$M$13+Model!$M$15+0.000000001,$A28&gt;=Model!$M$14-0.000000001,$A28&lt;=Model!$M$14+Model!$M$15+0.000000001),Model!$M$12,(Model!$AJ$13*D28+Model!$AJ$14*F28+Model!$AJ$15*E27+Model!$AJ$16*E29)/Model!$AJ$17))</f>
        <v>0.99746850802727716</v>
      </c>
      <c r="F28" s="12">
        <f ca="1">IF(Model!$M$18=0,0,IF(AND(Model!$M$16=1,F$4&gt;=Model!$M$13-0.000000001,F$4&lt;=Model!$M$13+Model!$M$15+0.000000001,$A28&gt;=Model!$M$14-0.000000001,$A28&lt;=Model!$M$14+Model!$M$15+0.000000001),Model!$M$12,(Model!$AJ$13*E28+Model!$AJ$14*G28+Model!$AJ$15*F27+Model!$AJ$16*F29)/Model!$AJ$17))</f>
        <v>0.99561899560898159</v>
      </c>
      <c r="G28" s="12">
        <f ca="1">IF(Model!$M$18=0,0,IF(AND(Model!$M$16=1,G$4&gt;=Model!$M$13-0.000000001,G$4&lt;=Model!$M$13+Model!$M$15+0.000000001,$A28&gt;=Model!$M$14-0.000000001,$A28&lt;=Model!$M$14+Model!$M$15+0.000000001),Model!$M$12,(Model!$AJ$13*F28+Model!$AJ$14*H28+Model!$AJ$15*G27+Model!$AJ$16*G29)/Model!$AJ$17))</f>
        <v>0.99278432093495506</v>
      </c>
      <c r="H28" s="12">
        <f ca="1">IF(Model!$M$18=0,0,IF(AND(Model!$M$16=1,H$4&gt;=Model!$M$13-0.000000001,H$4&lt;=Model!$M$13+Model!$M$15+0.000000001,$A28&gt;=Model!$M$14-0.000000001,$A28&lt;=Model!$M$14+Model!$M$15+0.000000001),Model!$M$12,(Model!$AJ$13*G28+Model!$AJ$14*I28+Model!$AJ$15*H27+Model!$AJ$16*H29)/Model!$AJ$17))</f>
        <v>0.9884290940135857</v>
      </c>
      <c r="I28" s="12">
        <f ca="1">IF(Model!$M$18=0,0,IF(AND(Model!$M$16=1,I$4&gt;=Model!$M$13-0.000000001,I$4&lt;=Model!$M$13+Model!$M$15+0.000000001,$A28&gt;=Model!$M$14-0.000000001,$A28&lt;=Model!$M$14+Model!$M$15+0.000000001),Model!$M$12,(Model!$AJ$13*H28+Model!$AJ$14*J28+Model!$AJ$15*I27+Model!$AJ$16*I29)/Model!$AJ$17))</f>
        <v>0.98172316459672437</v>
      </c>
      <c r="J28" s="12">
        <f ca="1">IF(Model!$M$18=0,0,IF(AND(Model!$M$16=1,J$4&gt;=Model!$M$13-0.000000001,J$4&lt;=Model!$M$13+Model!$M$15+0.000000001,$A28&gt;=Model!$M$14-0.000000001,$A28&lt;=Model!$M$14+Model!$M$15+0.000000001),Model!$M$12,(Model!$AJ$13*I28+Model!$AJ$14*K28+Model!$AJ$15*J27+Model!$AJ$16*J29)/Model!$AJ$17))</f>
        <v>0.9713759221960987</v>
      </c>
      <c r="K28" s="12">
        <f ca="1">IF(Model!$M$18=0,0,IF(AND(Model!$M$16=1,K$4&gt;=Model!$M$13-0.000000001,K$4&lt;=Model!$M$13+Model!$M$15+0.000000001,$A28&gt;=Model!$M$14-0.000000001,$A28&lt;=Model!$M$14+Model!$M$15+0.000000001),Model!$M$12,(Model!$AJ$13*J28+Model!$AJ$14*L28+Model!$AJ$15*K27+Model!$AJ$16*K29)/Model!$AJ$17))</f>
        <v>0.95537435526589631</v>
      </c>
      <c r="L28" s="12">
        <f ca="1">IF(Model!$M$18=0,0,IF(AND(Model!$M$16=1,L$4&gt;=Model!$M$13-0.000000001,L$4&lt;=Model!$M$13+Model!$M$15+0.000000001,$A28&gt;=Model!$M$14-0.000000001,$A28&lt;=Model!$M$14+Model!$M$15+0.000000001),Model!$M$12,(Model!$AJ$13*K28+Model!$AJ$14*M28+Model!$AJ$15*L27+Model!$AJ$16*L29)/Model!$AJ$17))</f>
        <v>0.93056619594257772</v>
      </c>
      <c r="M28" s="12">
        <f ca="1">IF(Model!$M$18=0,0,IF(AND(Model!$M$16=1,M$4&gt;=Model!$M$13-0.000000001,M$4&lt;=Model!$M$13+Model!$M$15+0.000000001,$A28&gt;=Model!$M$14-0.000000001,$A28&lt;=Model!$M$14+Model!$M$15+0.000000001),Model!$M$12,(Model!$AJ$13*L28+Model!$AJ$14*N28+Model!$AJ$15*M27+Model!$AJ$16*M29)/Model!$AJ$17))</f>
        <v>0.89199218004207725</v>
      </c>
      <c r="N28" s="12">
        <f ca="1">IF(Model!$M$18=0,0,IF(AND(Model!$M$16=1,N$4&gt;=Model!$M$13-0.000000001,N$4&lt;=Model!$M$13+Model!$M$15+0.000000001,$A28&gt;=Model!$M$14-0.000000001,$A28&lt;=Model!$M$14+Model!$M$15+0.000000001),Model!$M$12,(Model!$AJ$13*M28+Model!$AJ$14*O28+Model!$AJ$15*N27+Model!$AJ$16*N29)/Model!$AJ$17))</f>
        <v>0.83181340633637901</v>
      </c>
      <c r="O28" s="12">
        <f ca="1">IF(Model!$M$18=0,0,IF(AND(Model!$M$16=1,O$4&gt;=Model!$M$13-0.000000001,O$4&lt;=Model!$M$13+Model!$M$15+0.000000001,$A28&gt;=Model!$M$14-0.000000001,$A28&lt;=Model!$M$14+Model!$M$15+0.000000001),Model!$M$12,(Model!$AJ$13*N28+Model!$AJ$14*P28+Model!$AJ$15*O27+Model!$AJ$16*O29)/Model!$AJ$17))</f>
        <v>0.73760617528719019</v>
      </c>
      <c r="P28" s="12">
        <f ca="1">IF(Model!$M$18=0,0,IF(AND(Model!$M$16=1,P$4&gt;=Model!$M$13-0.000000001,P$4&lt;=Model!$M$13+Model!$M$15+0.000000001,$A28&gt;=Model!$M$14-0.000000001,$A28&lt;=Model!$M$14+Model!$M$15+0.000000001),Model!$M$12,(Model!$AJ$13*O28+Model!$AJ$14*Q28+Model!$AJ$15*P27+Model!$AJ$16*P29)/Model!$AJ$17))</f>
        <v>0.58977866096102949</v>
      </c>
      <c r="Q28" s="12">
        <f ca="1">IF(Model!$M$18=0,0,IF(AND(Model!$M$16=1,Q$4&gt;=Model!$M$13-0.000000001,Q$4&lt;=Model!$M$13+Model!$M$15+0.000000001,$A28&gt;=Model!$M$14-0.000000001,$A28&lt;=Model!$M$14+Model!$M$15+0.000000001),Model!$M$12,(Model!$AJ$13*P28+Model!$AJ$14*R28+Model!$AJ$15*Q27+Model!$AJ$16*Q29)/Model!$AJ$17))</f>
        <v>0.35822489390862033</v>
      </c>
      <c r="R28" s="12">
        <f>IF(Model!$M$18=0,0,IF(AND(Model!$M$16=1,R$4&gt;=Model!$M$13-0.000000001,R$4&lt;=Model!$M$13+Model!$M$15+0.000000001,$A28&gt;=Model!$M$14-0.000000001,$A28&lt;=Model!$M$14+Model!$M$15+0.000000001),Model!$M$12,(Model!$AJ$13*Q28+Model!$AJ$14*S28+Model!$AJ$15*R27+Model!$AJ$16*R29)/Model!$AJ$17))</f>
        <v>0</v>
      </c>
      <c r="S28" s="12">
        <f>IF(Model!$M$18=0,0,IF(AND(Model!$M$16=1,S$4&gt;=Model!$M$13-0.000000001,S$4&lt;=Model!$M$13+Model!$M$15+0.000000001,$A28&gt;=Model!$M$14-0.000000001,$A28&lt;=Model!$M$14+Model!$M$15+0.000000001),Model!$M$12,(Model!$AJ$13*R28+Model!$AJ$14*T28+Model!$AJ$15*S27+Model!$AJ$16*S29)/Model!$AJ$17))</f>
        <v>0</v>
      </c>
      <c r="T28" s="12">
        <f>IF(Model!$M$18=0,0,IF(AND(Model!$M$16=1,T$4&gt;=Model!$M$13-0.000000001,T$4&lt;=Model!$M$13+Model!$M$15+0.000000001,$A28&gt;=Model!$M$14-0.000000001,$A28&lt;=Model!$M$14+Model!$M$15+0.000000001),Model!$M$12,(Model!$AJ$13*S28+Model!$AJ$14*U28+Model!$AJ$15*T27+Model!$AJ$16*T29)/Model!$AJ$17))</f>
        <v>0</v>
      </c>
      <c r="U28" s="12">
        <f>IF(Model!$M$18=0,0,IF(AND(Model!$M$16=1,U$4&gt;=Model!$M$13-0.000000001,U$4&lt;=Model!$M$13+Model!$M$15+0.000000001,$A28&gt;=Model!$M$14-0.000000001,$A28&lt;=Model!$M$14+Model!$M$15+0.000000001),Model!$M$12,(Model!$AJ$13*T28+Model!$AJ$14*V28+Model!$AJ$15*U27+Model!$AJ$16*U29)/Model!$AJ$17))</f>
        <v>0</v>
      </c>
      <c r="V28" s="12">
        <f>IF(Model!$M$18=0,0,IF(AND(Model!$M$16=1,V$4&gt;=Model!$M$13-0.000000001,V$4&lt;=Model!$M$13+Model!$M$15+0.000000001,$A28&gt;=Model!$M$14-0.000000001,$A28&lt;=Model!$M$14+Model!$M$15+0.000000001),Model!$M$12,(Model!$AJ$13*U28+Model!$AJ$14*W28+Model!$AJ$15*V27+Model!$AJ$16*V29)/Model!$AJ$17))</f>
        <v>0</v>
      </c>
      <c r="W28" s="12">
        <f>IF(Model!$M$18=0,0,IF(AND(Model!$M$16=1,W$4&gt;=Model!$M$13-0.000000001,W$4&lt;=Model!$M$13+Model!$M$15+0.000000001,$A28&gt;=Model!$M$14-0.000000001,$A28&lt;=Model!$M$14+Model!$M$15+0.000000001),Model!$M$12,(Model!$AJ$13*V28+Model!$AJ$14*X28+Model!$AJ$15*W27+Model!$AJ$16*W29)/Model!$AJ$17))</f>
        <v>0</v>
      </c>
      <c r="X28" s="12">
        <f>IF(Model!$M$18=0,0,IF(AND(Model!$M$16=1,X$4&gt;=Model!$M$13-0.000000001,X$4&lt;=Model!$M$13+Model!$M$15+0.000000001,$A28&gt;=Model!$M$14-0.000000001,$A28&lt;=Model!$M$14+Model!$M$15+0.000000001),Model!$M$12,(Model!$AJ$13*W28+Model!$AJ$14*Y28+Model!$AJ$15*X27+Model!$AJ$16*X29)/Model!$AJ$17))</f>
        <v>0</v>
      </c>
      <c r="Y28" s="12">
        <f>IF(Model!$M$18=0,0,IF(AND(Model!$M$16=1,Y$4&gt;=Model!$M$13-0.000000001,Y$4&lt;=Model!$M$13+Model!$M$15+0.000000001,$A28&gt;=Model!$M$14-0.000000001,$A28&lt;=Model!$M$14+Model!$M$15+0.000000001),Model!$M$12,(Model!$AJ$13*X28+Model!$AJ$14*Z28+Model!$AJ$15*Y27+Model!$AJ$16*Y29)/Model!$AJ$17))</f>
        <v>0</v>
      </c>
      <c r="Z28" s="12">
        <f>IF(Model!$M$18=0,0,IF(AND(Model!$M$16=1,Z$4&gt;=Model!$M$13-0.000000001,Z$4&lt;=Model!$M$13+Model!$M$15+0.000000001,$A28&gt;=Model!$M$14-0.000000001,$A28&lt;=Model!$M$14+Model!$M$15+0.000000001),Model!$M$12,(Model!$AJ$13*Y28+Model!$AJ$14*AA28+Model!$AJ$15*Z27+Model!$AJ$16*Z29)/Model!$AJ$17))</f>
        <v>0</v>
      </c>
      <c r="AA28" s="12">
        <f>IF(Model!$M$18=0,0,IF(AND(Model!$M$16=1,AA$4&gt;=Model!$M$13-0.000000001,AA$4&lt;=Model!$M$13+Model!$M$15+0.000000001,$A28&gt;=Model!$M$14-0.000000001,$A28&lt;=Model!$M$14+Model!$M$15+0.000000001),Model!$M$12,(Model!$AJ$13*Z28+Model!$AJ$14*AB28+Model!$AJ$15*AA27+Model!$AJ$16*AA29)/Model!$AJ$17))</f>
        <v>0</v>
      </c>
      <c r="AB28" s="12">
        <f>IF(Model!$M$18=0,0,IF(AND(Model!$M$16=1,AB$4&gt;=Model!$M$13-0.000000001,AB$4&lt;=Model!$M$13+Model!$M$15+0.000000001,$A28&gt;=Model!$M$14-0.000000001,$A28&lt;=Model!$M$14+Model!$M$15+0.000000001),Model!$M$12,(Model!$AJ$13*AA28+Model!$AJ$14*AC28+Model!$AJ$15*AB27+Model!$AJ$16*AB29)/Model!$AJ$17))</f>
        <v>0</v>
      </c>
      <c r="AC28" s="12">
        <f ca="1">IF(Model!$M$18=0,0,IF(AND(Model!$M$16=1,AC$4&gt;=Model!$M$13-0.000000001,AC$4&lt;=Model!$M$13+Model!$M$15+0.000000001,$A28&gt;=Model!$M$14-0.000000001,$A28&lt;=Model!$M$14+Model!$M$15+0.000000001),Model!$M$12,(Model!$AJ$13*AB28+Model!$AJ$14*AD28+Model!$AJ$15*AC27+Model!$AJ$16*AC29)/Model!$AJ$17))</f>
        <v>1.8790384802480142E-2</v>
      </c>
      <c r="AD28" s="12">
        <f ca="1">IF(Model!$M$18=0,0,IF(AND(Model!$M$16=1,AD$4&gt;=Model!$M$13-0.000000001,AD$4&lt;=Model!$M$13+Model!$M$15+0.000000001,$A28&gt;=Model!$M$14-0.000000001,$A28&lt;=Model!$M$14+Model!$M$15+0.000000001),Model!$M$12,(Model!$AJ$13*AC28+Model!$AJ$14*AE28+Model!$AJ$15*AD27+Model!$AJ$16*AD29)/Model!$AJ$17))</f>
        <v>3.968749550495454E-2</v>
      </c>
      <c r="AE28" s="12">
        <f ca="1">IF(Model!$M$18=0,0,IF(AND(Model!$M$16=1,AE$4&gt;=Model!$M$13-0.000000001,AE$4&lt;=Model!$M$13+Model!$M$15+0.000000001,$A28&gt;=Model!$M$14-0.000000001,$A28&lt;=Model!$M$14+Model!$M$15+0.000000001),Model!$M$12,(Model!$AJ$13*AD28+Model!$AJ$14*AF28+Model!$AJ$15*AE27+Model!$AJ$16*AE29)/Model!$AJ$17))</f>
        <v>6.0458132335570132E-2</v>
      </c>
      <c r="AF28" s="12">
        <f ca="1">IF(Model!$M$18=0,0,IF(AND(Model!$M$16=1,AF$4&gt;=Model!$M$13-0.000000001,AF$4&lt;=Model!$M$13+Model!$M$15+0.000000001,$A28&gt;=Model!$M$14-0.000000001,$A28&lt;=Model!$M$14+Model!$M$15+0.000000001),Model!$M$12,(Model!$AJ$13*AE28+Model!$AJ$14*AG28+Model!$AJ$15*AF27+Model!$AJ$16*AF29)/Model!$AJ$17))</f>
        <v>8.0252265509738283E-2</v>
      </c>
      <c r="AG28" s="12">
        <f ca="1">IF(Model!$M$18=0,0,IF(AND(Model!$M$16=1,AG$4&gt;=Model!$M$13-0.000000001,AG$4&lt;=Model!$M$13+Model!$M$15+0.000000001,$A28&gt;=Model!$M$14-0.000000001,$A28&lt;=Model!$M$14+Model!$M$15+0.000000001),Model!$M$12,(Model!$AJ$13*AF28+Model!$AJ$14*AH28+Model!$AJ$15*AG27+Model!$AJ$16*AG29)/Model!$AJ$17))</f>
        <v>9.8856250227655942E-2</v>
      </c>
      <c r="AH28" s="12">
        <f ca="1">IF(Model!$M$18=0,0,IF(AND(Model!$M$16=1,AH$4&gt;=Model!$M$13-0.000000001,AH$4&lt;=Model!$M$13+Model!$M$15+0.000000001,$A28&gt;=Model!$M$14-0.000000001,$A28&lt;=Model!$M$14+Model!$M$15+0.000000001),Model!$M$12,(Model!$AJ$13*AG28+Model!$AJ$14*AI28+Model!$AJ$15*AH27+Model!$AJ$16*AH29)/Model!$AJ$17))</f>
        <v>0.11629567225699772</v>
      </c>
      <c r="AI28" s="12">
        <f ca="1">IF(Model!$M$18=0,0,IF(AND(Model!$M$16=1,AI$4&gt;=Model!$M$13-0.000000001,AI$4&lt;=Model!$M$13+Model!$M$15+0.000000001,$A28&gt;=Model!$M$14-0.000000001,$A28&lt;=Model!$M$14+Model!$M$15+0.000000001),Model!$M$12,(Model!$AJ$13*AH28+Model!$AJ$14*AJ28+Model!$AJ$15*AI27+Model!$AJ$16*AI29)/Model!$AJ$17))</f>
        <v>0.13266648342806647</v>
      </c>
      <c r="AJ28" s="12">
        <f ca="1">IF(Model!$M$18=0,0,IF(AND(Model!$M$16=1,AJ$4&gt;=Model!$M$13-0.000000001,AJ$4&lt;=Model!$M$13+Model!$M$15+0.000000001,$A28&gt;=Model!$M$14-0.000000001,$A28&lt;=Model!$M$14+Model!$M$15+0.000000001),Model!$M$12,(Model!$AJ$13*AI28+Model!$AJ$14*AK28+Model!$AJ$15*AJ27+Model!$AJ$16*AJ29)/Model!$AJ$17))</f>
        <v>0.14807254930957534</v>
      </c>
      <c r="AK28" s="12">
        <f ca="1">IF(Model!$M$18=0,0,IF(AND(Model!$M$16=1,AK$4&gt;=Model!$M$13-0.000000001,AK$4&lt;=Model!$M$13+Model!$M$15+0.000000001,$A28&gt;=Model!$M$14-0.000000001,$A28&lt;=Model!$M$14+Model!$M$15+0.000000001),Model!$M$12,(Model!$AJ$13*AJ28+Model!$AJ$14*AL28+Model!$AJ$15*AK27+Model!$AJ$16*AK29)/Model!$AJ$17))</f>
        <v>0.16260646277376947</v>
      </c>
      <c r="AL28" s="12">
        <f ca="1">IF(Model!$M$18=0,0,IF(AND(Model!$M$16=1,AL$4&gt;=Model!$M$13-0.000000001,AL$4&lt;=Model!$M$13+Model!$M$15+0.000000001,$A28&gt;=Model!$M$14-0.000000001,$A28&lt;=Model!$M$14+Model!$M$15+0.000000001),Model!$M$12,(Model!$AJ$13*AK28+Model!$AJ$14*AM28+Model!$AJ$15*AL27+Model!$AJ$16*AL29)/Model!$AJ$17))</f>
        <v>0.17634620104564713</v>
      </c>
      <c r="AM28" s="12">
        <f ca="1">IF(Model!$M$18=0,0,IF(AND(Model!$M$16=1,AM$4&gt;=Model!$M$13-0.000000001,AM$4&lt;=Model!$M$13+Model!$M$15+0.000000001,$A28&gt;=Model!$M$14-0.000000001,$A28&lt;=Model!$M$14+Model!$M$15+0.000000001),Model!$M$12,(Model!$AJ$13*AL28+Model!$AJ$14*AN28+Model!$AJ$15*AM27+Model!$AJ$16*AM29)/Model!$AJ$17))</f>
        <v>0.18935676433168505</v>
      </c>
      <c r="AN28" s="12">
        <f ca="1">IF(Model!$M$18=0,0,IF(AND(Model!$M$16=1,AN$4&gt;=Model!$M$13-0.000000001,AN$4&lt;=Model!$M$13+Model!$M$15+0.000000001,$A28&gt;=Model!$M$14-0.000000001,$A28&lt;=Model!$M$14+Model!$M$15+0.000000001),Model!$M$12,(Model!$AJ$13*AM28+Model!$AJ$14*AO28+Model!$AJ$15*AN27+Model!$AJ$16*AN29)/Model!$AJ$17))</f>
        <v>0.20169283386204556</v>
      </c>
      <c r="AO28" s="12">
        <f ca="1">IF(Model!$M$18=0,0,IF(AND(Model!$M$16=1,AO$4&gt;=Model!$M$13-0.000000001,AO$4&lt;=Model!$M$13+Model!$M$15+0.000000001,$A28&gt;=Model!$M$14-0.000000001,$A28&lt;=Model!$M$14+Model!$M$15+0.000000001),Model!$M$12,(Model!$AJ$13*AN28+Model!$AJ$14*AP28+Model!$AJ$15*AO27+Model!$AJ$16*AO29)/Model!$AJ$17))</f>
        <v>0.21340117926335792</v>
      </c>
      <c r="AP28" s="12">
        <f ca="1">IF(Model!$M$18=0,0,IF(AND(Model!$M$16=1,AP$4&gt;=Model!$M$13-0.000000001,AP$4&lt;=Model!$M$13+Model!$M$15+0.000000001,$A28&gt;=Model!$M$14-0.000000001,$A28&lt;=Model!$M$14+Model!$M$15+0.000000001),Model!$M$12,(Model!$AJ$13*AO28+Model!$AJ$14*AQ28+Model!$AJ$15*AP27+Model!$AJ$16*AP29)/Model!$AJ$17))</f>
        <v>0.22452252718928528</v>
      </c>
      <c r="AQ28" s="12">
        <f ca="1">IF(Model!$M$18=0,0,IF(AND(Model!$M$16=1,AQ$4&gt;=Model!$M$13-0.000000001,AQ$4&lt;=Model!$M$13+Model!$M$15+0.000000001,$A28&gt;=Model!$M$14-0.000000001,$A28&lt;=Model!$M$14+Model!$M$15+0.000000001),Model!$M$12,(Model!$AJ$13*AP28+Model!$AJ$14*AR28+Model!$AJ$15*AQ27+Model!$AJ$16*AQ29)/Model!$AJ$17))</f>
        <v>0.23509292283983216</v>
      </c>
      <c r="AR28" s="12">
        <f ca="1">IF(Model!$M$18=0,0,IF(AND(Model!$M$16=1,AR$4&gt;=Model!$M$13-0.000000001,AR$4&lt;=Model!$M$13+Model!$M$15+0.000000001,$A28&gt;=Model!$M$14-0.000000001,$A28&lt;=Model!$M$14+Model!$M$15+0.000000001),Model!$M$12,(Model!$AJ$13*AQ28+Model!$AJ$14*AS28+Model!$AJ$15*AR27+Model!$AJ$16*AR29)/Model!$AJ$17))</f>
        <v>0.24514469287433355</v>
      </c>
      <c r="AS28" s="12">
        <f ca="1">IF(Model!$M$18=0,0,IF(AND(Model!$M$16=1,AS$4&gt;=Model!$M$13-0.000000001,AS$4&lt;=Model!$M$13+Model!$M$15+0.000000001,$A28&gt;=Model!$M$14-0.000000001,$A28&lt;=Model!$M$14+Model!$M$15+0.000000001),Model!$M$12,(Model!$AJ$13*AR28+Model!$AJ$14*AT28+Model!$AJ$15*AS27+Model!$AJ$16*AS29)/Model!$AJ$17))</f>
        <v>0.25470711405597191</v>
      </c>
      <c r="AT28" s="12">
        <f ca="1">IF(Model!$M$18=0,0,IF(AND(Model!$M$16=1,AT$4&gt;=Model!$M$13-0.000000001,AT$4&lt;=Model!$M$13+Model!$M$15+0.000000001,$A28&gt;=Model!$M$14-0.000000001,$A28&lt;=Model!$M$14+Model!$M$15+0.000000001),Model!$M$12,(Model!$AJ$13*AS28+Model!$AJ$14*AU28+Model!$AJ$15*AT27+Model!$AJ$16*AT29)/Model!$AJ$17))</f>
        <v>0.26380686608861481</v>
      </c>
      <c r="AU28" s="12">
        <f ca="1">IF(Model!$M$18=0,0,IF(AND(Model!$M$16=1,AU$4&gt;=Model!$M$13-0.000000001,AU$4&lt;=Model!$M$13+Model!$M$15+0.000000001,$A28&gt;=Model!$M$14-0.000000001,$A28&lt;=Model!$M$14+Model!$M$15+0.000000001),Model!$M$12,(Model!$AJ$13*AT28+Model!$AJ$14*AV28+Model!$AJ$15*AU27+Model!$AJ$16*AU29)/Model!$AJ$17))</f>
        <v>0.27246831912785707</v>
      </c>
      <c r="AV28" s="12">
        <f ca="1">IF(Model!$M$18=0,0,IF(AND(Model!$M$16=1,AV$4&gt;=Model!$M$13-0.000000001,AV$4&lt;=Model!$M$13+Model!$M$15+0.000000001,$A28&gt;=Model!$M$14-0.000000001,$A28&lt;=Model!$M$14+Model!$M$15+0.000000001),Model!$M$12,(Model!$AJ$13*AU28+Model!$AJ$14*AW28+Model!$AJ$15*AV27+Model!$AJ$16*AV29)/Model!$AJ$17))</f>
        <v>0.28071368100351668</v>
      </c>
      <c r="AW28" s="12">
        <f ca="1">IF(Model!$M$18=0,0,IF(AND(Model!$M$16=1,AW$4&gt;=Model!$M$13-0.000000001,AW$4&lt;=Model!$M$13+Model!$M$15+0.000000001,$A28&gt;=Model!$M$14-0.000000001,$A28&lt;=Model!$M$14+Model!$M$15+0.000000001),Model!$M$12,(Model!$AJ$13*AV28+Model!$AJ$14*AX28+Model!$AJ$15*AW27+Model!$AJ$16*AW29)/Model!$AJ$17))</f>
        <v>0.28856300540038299</v>
      </c>
      <c r="AX28" s="12">
        <f ca="1">IF(Model!$M$18=0,0,IF(AND(Model!$M$16=1,AX$4&gt;=Model!$M$13-0.000000001,AX$4&lt;=Model!$M$13+Model!$M$15+0.000000001,$A28&gt;=Model!$M$14-0.000000001,$A28&lt;=Model!$M$14+Model!$M$15+0.000000001),Model!$M$12,(Model!$AJ$13*AW28+Model!$AJ$14*AY28+Model!$AJ$15*AX27+Model!$AJ$16*AX29)/Model!$AJ$17))</f>
        <v>0.29603403703895842</v>
      </c>
      <c r="AY28" s="12">
        <f ca="1">IF(Model!$M$18=0,0,IF(AND(Model!$M$16=1,AY$4&gt;=Model!$M$13-0.000000001,AY$4&lt;=Model!$M$13+Model!$M$15+0.000000001,$A28&gt;=Model!$M$14-0.000000001,$A28&lt;=Model!$M$14+Model!$M$15+0.000000001),Model!$M$12,(Model!$AJ$13*AX28+Model!$AJ$14*AZ28+Model!$AJ$15*AY27+Model!$AJ$16*AY29)/Model!$AJ$17))</f>
        <v>0.30314183884534124</v>
      </c>
      <c r="AZ28" s="12">
        <f ca="1">IF(Model!$M$18=0,0,IF(AND(Model!$M$16=1,AZ$4&gt;=Model!$M$13-0.000000001,AZ$4&lt;=Model!$M$13+Model!$M$15+0.000000001,$A28&gt;=Model!$M$14-0.000000001,$A28&lt;=Model!$M$14+Model!$M$15+0.000000001),Model!$M$12,(Model!$AJ$13*AY28+Model!$AJ$14*BA28+Model!$AJ$15*AZ27+Model!$AJ$16*AZ29)/Model!$AJ$17))</f>
        <v>0.3098981030933598</v>
      </c>
      <c r="BA28" s="12">
        <f ca="1">IF(Model!$M$18=0,0,IF(AND(Model!$M$16=1,BA$4&gt;=Model!$M$13-0.000000001,BA$4&lt;=Model!$M$13+Model!$M$15+0.000000001,$A28&gt;=Model!$M$14-0.000000001,$A28&lt;=Model!$M$14+Model!$M$15+0.000000001),Model!$M$12,(Model!$AJ$13*AZ28+Model!$AJ$14*BB28+Model!$AJ$15*BA27+Model!$AJ$16*BA29)/Model!$AJ$17))</f>
        <v>0.31630998475060101</v>
      </c>
      <c r="BB28" s="12">
        <f ca="1">IF(Model!$M$18=0,0,IF(AND(Model!$M$16=1,BB$4&gt;=Model!$M$13-0.000000001,BB$4&lt;=Model!$M$13+Model!$M$15+0.000000001,$A28&gt;=Model!$M$14-0.000000001,$A28&lt;=Model!$M$14+Model!$M$15+0.000000001),Model!$M$12,(Model!$AJ$13*BA28+Model!$AJ$14*BC28+Model!$AJ$15*BB27+Model!$AJ$16*BB29)/Model!$AJ$17))</f>
        <v>0.32237819756112251</v>
      </c>
      <c r="BC28" s="12">
        <f ca="1">IF(Model!$M$18=0,0,IF(AND(Model!$M$16=1,BC$4&gt;=Model!$M$13-0.000000001,BC$4&lt;=Model!$M$13+Model!$M$15+0.000000001,$A28&gt;=Model!$M$14-0.000000001,$A28&lt;=Model!$M$14+Model!$M$15+0.000000001),Model!$M$12,(Model!$AJ$13*BB28+Model!$AJ$14*BD28+Model!$AJ$15*BC27+Model!$AJ$16*BC29)/Model!$AJ$17))</f>
        <v>0.32809396143065189</v>
      </c>
      <c r="BD28" s="12">
        <f ca="1">IF(Model!$M$18=0,0,IF(AND(Model!$M$16=1,BD$4&gt;=Model!$M$13-0.000000001,BD$4&lt;=Model!$M$13+Model!$M$15+0.000000001,$A28&gt;=Model!$M$14-0.000000001,$A28&lt;=Model!$M$14+Model!$M$15+0.000000001),Model!$M$12,(Model!$AJ$13*BC28+Model!$AJ$14*BE28+Model!$AJ$15*BD27+Model!$AJ$16*BD29)/Model!$AJ$17))</f>
        <v>0.33343415178097052</v>
      </c>
      <c r="BE28" s="12">
        <f ca="1">IF(Model!$M$18=0,0,IF(AND(Model!$M$16=1,BE$4&gt;=Model!$M$13-0.000000001,BE$4&lt;=Model!$M$13+Model!$M$15+0.000000001,$A28&gt;=Model!$M$14-0.000000001,$A28&lt;=Model!$M$14+Model!$M$15+0.000000001),Model!$M$12,(Model!$AJ$13*BD28+Model!$AJ$14*BF28+Model!$AJ$15*BE27+Model!$AJ$16*BE29)/Model!$AJ$17))</f>
        <v>0.3383536280925622</v>
      </c>
      <c r="BF28" s="12">
        <f ca="1">IF(Model!$M$18=0,0,IF(AND(Model!$M$16=1,BF$4&gt;=Model!$M$13-0.000000001,BF$4&lt;=Model!$M$13+Model!$M$15+0.000000001,$A28&gt;=Model!$M$14-0.000000001,$A28&lt;=Model!$M$14+Model!$M$15+0.000000001),Model!$M$12,(Model!$AJ$13*BE28+Model!$AJ$14*BG28+Model!$AJ$15*BF27+Model!$AJ$16*BF29)/Model!$AJ$17))</f>
        <v>0.34277313191641318</v>
      </c>
      <c r="BG28" s="12">
        <f ca="1">IF(Model!$M$18=0,0,IF(AND(Model!$M$16=1,BG$4&gt;=Model!$M$13-0.000000001,BG$4&lt;=Model!$M$13+Model!$M$15+0.000000001,$A28&gt;=Model!$M$14-0.000000001,$A28&lt;=Model!$M$14+Model!$M$15+0.000000001),Model!$M$12,(Model!$AJ$13*BF28+Model!$AJ$14*BH28+Model!$AJ$15*BG27+Model!$AJ$16*BG29)/Model!$AJ$17))</f>
        <v>0.34656022162803701</v>
      </c>
      <c r="BH28" s="12">
        <f ca="1">IF(Model!$M$18=0,0,IF(AND(Model!$M$16=1,BH$4&gt;=Model!$M$13-0.000000001,BH$4&lt;=Model!$M$13+Model!$M$15+0.000000001,$A28&gt;=Model!$M$14-0.000000001,$A28&lt;=Model!$M$14+Model!$M$15+0.000000001),Model!$M$12,(Model!$AJ$13*BG28+Model!$AJ$14*BI28+Model!$AJ$15*BH27+Model!$AJ$16*BH29)/Model!$AJ$17))</f>
        <v>0.34949925922813424</v>
      </c>
      <c r="BI28" s="12">
        <f ca="1">IF(Model!$M$18=0,0,IF(AND(Model!$M$16=1,BI$4&gt;=Model!$M$13-0.000000001,BI$4&lt;=Model!$M$13+Model!$M$15+0.000000001,$A28&gt;=Model!$M$14-0.000000001,$A28&lt;=Model!$M$14+Model!$M$15+0.000000001),Model!$M$12,(Model!$AJ$13*BH28+Model!$AJ$14*BJ28+Model!$AJ$15*BI27+Model!$AJ$16*BI29)/Model!$AJ$17))</f>
        <v>0.35124417992221685</v>
      </c>
      <c r="BJ28" s="12">
        <f ca="1">IF(Model!$M$18=0,0,IF(AND(Model!$M$16=1,BJ$4&gt;=Model!$M$13-0.000000001,BJ$4&lt;=Model!$M$13+Model!$M$15+0.000000001,$A28&gt;=Model!$M$14-0.000000001,$A28&lt;=Model!$M$14+Model!$M$15+0.000000001),Model!$M$12,BI28))</f>
        <v>0.35124417992221685</v>
      </c>
      <c r="BK28" s="1"/>
    </row>
    <row r="29" spans="1:63" ht="13.5" customHeight="1">
      <c r="A29" s="14">
        <f>Model!$M$7-24*Model!$AJ$9</f>
        <v>0.79999999999999982</v>
      </c>
      <c r="B29" s="12">
        <f>IF(Model!$M$18=0,0,IF(AND(Model!$M$16=1,B$4&gt;=Model!$M$13-0.000000001,B$4&lt;=Model!$M$13+Model!$M$15+0.000000001,$A29&gt;=Model!$M$14-0.000000001,$A29&lt;=Model!$M$14+Model!$M$15+0.000000001),Model!$M$12,Model!$M$11))</f>
        <v>1</v>
      </c>
      <c r="C29" s="12">
        <f ca="1">IF(Model!$M$18=0,0,IF(AND(Model!$M$16=1,C$4&gt;=Model!$M$13-0.000000001,C$4&lt;=Model!$M$13+Model!$M$15+0.000000001,$A29&gt;=Model!$M$14-0.000000001,$A29&lt;=Model!$M$14+Model!$M$15+0.000000001),Model!$M$12,(Model!$AJ$13*B29+Model!$AJ$14*D29+Model!$AJ$15*C28+Model!$AJ$16*C30)/Model!$AJ$17))</f>
        <v>0.99950095893174307</v>
      </c>
      <c r="D29" s="12">
        <f ca="1">IF(Model!$M$18=0,0,IF(AND(Model!$M$16=1,D$4&gt;=Model!$M$13-0.000000001,D$4&lt;=Model!$M$13+Model!$M$15+0.000000001,$A29&gt;=Model!$M$14-0.000000001,$A29&lt;=Model!$M$14+Model!$M$15+0.000000001),Model!$M$12,(Model!$AJ$13*C29+Model!$AJ$14*E29+Model!$AJ$15*D28+Model!$AJ$16*D30)/Model!$AJ$17))</f>
        <v>0.99874670302581814</v>
      </c>
      <c r="E29" s="12">
        <f ca="1">IF(Model!$M$18=0,0,IF(AND(Model!$M$16=1,E$4&gt;=Model!$M$13-0.000000001,E$4&lt;=Model!$M$13+Model!$M$15+0.000000001,$A29&gt;=Model!$M$14-0.000000001,$A29&lt;=Model!$M$14+Model!$M$15+0.000000001),Model!$M$12,(Model!$AJ$13*D29+Model!$AJ$14*F29+Model!$AJ$15*E28+Model!$AJ$16*E30)/Model!$AJ$17))</f>
        <v>0.99760082768194958</v>
      </c>
      <c r="F29" s="12">
        <f ca="1">IF(Model!$M$18=0,0,IF(AND(Model!$M$16=1,F$4&gt;=Model!$M$13-0.000000001,F$4&lt;=Model!$M$13+Model!$M$15+0.000000001,$A29&gt;=Model!$M$14-0.000000001,$A29&lt;=Model!$M$14+Model!$M$15+0.000000001),Model!$M$12,(Model!$AJ$13*E29+Model!$AJ$14*G29+Model!$AJ$15*F28+Model!$AJ$16*F30)/Model!$AJ$17))</f>
        <v>0.9958536491527662</v>
      </c>
      <c r="G29" s="12">
        <f ca="1">IF(Model!$M$18=0,0,IF(AND(Model!$M$16=1,G$4&gt;=Model!$M$13-0.000000001,G$4&lt;=Model!$M$13+Model!$M$15+0.000000001,$A29&gt;=Model!$M$14-0.000000001,$A29&lt;=Model!$M$14+Model!$M$15+0.000000001),Model!$M$12,(Model!$AJ$13*F29+Model!$AJ$14*H29+Model!$AJ$15*G28+Model!$AJ$16*G30)/Model!$AJ$17))</f>
        <v>0.99318228011629184</v>
      </c>
      <c r="H29" s="12">
        <f ca="1">IF(Model!$M$18=0,0,IF(AND(Model!$M$16=1,H$4&gt;=Model!$M$13-0.000000001,H$4&lt;=Model!$M$13+Model!$M$15+0.000000001,$A29&gt;=Model!$M$14-0.000000001,$A29&lt;=Model!$M$14+Model!$M$15+0.000000001),Model!$M$12,(Model!$AJ$13*G29+Model!$AJ$14*I29+Model!$AJ$15*H28+Model!$AJ$16*H30)/Model!$AJ$17))</f>
        <v>0.9890884578169904</v>
      </c>
      <c r="I29" s="12">
        <f ca="1">IF(Model!$M$18=0,0,IF(AND(Model!$M$16=1,I$4&gt;=Model!$M$13-0.000000001,I$4&lt;=Model!$M$13+Model!$M$15+0.000000001,$A29&gt;=Model!$M$14-0.000000001,$A29&lt;=Model!$M$14+Model!$M$15+0.000000001),Model!$M$12,(Model!$AJ$13*H29+Model!$AJ$14*J29+Model!$AJ$15*I28+Model!$AJ$16*I30)/Model!$AJ$17))</f>
        <v>0.98280118287408968</v>
      </c>
      <c r="J29" s="12">
        <f ca="1">IF(Model!$M$18=0,0,IF(AND(Model!$M$16=1,J$4&gt;=Model!$M$13-0.000000001,J$4&lt;=Model!$M$13+Model!$M$15+0.000000001,$A29&gt;=Model!$M$14-0.000000001,$A29&lt;=Model!$M$14+Model!$M$15+0.000000001),Model!$M$12,(Model!$AJ$13*I29+Model!$AJ$14*K29+Model!$AJ$15*J28+Model!$AJ$16*J30)/Model!$AJ$17))</f>
        <v>0.97312303585101034</v>
      </c>
      <c r="K29" s="12">
        <f ca="1">IF(Model!$M$18=0,0,IF(AND(Model!$M$16=1,K$4&gt;=Model!$M$13-0.000000001,K$4&lt;=Model!$M$13+Model!$M$15+0.000000001,$A29&gt;=Model!$M$14-0.000000001,$A29&lt;=Model!$M$14+Model!$M$15+0.000000001),Model!$M$12,(Model!$AJ$13*J29+Model!$AJ$14*L29+Model!$AJ$15*K28+Model!$AJ$16*K30)/Model!$AJ$17))</f>
        <v>0.95818480539481654</v>
      </c>
      <c r="L29" s="12">
        <f ca="1">IF(Model!$M$18=0,0,IF(AND(Model!$M$16=1,L$4&gt;=Model!$M$13-0.000000001,L$4&lt;=Model!$M$13+Model!$M$15+0.000000001,$A29&gt;=Model!$M$14-0.000000001,$A29&lt;=Model!$M$14+Model!$M$15+0.000000001),Model!$M$12,(Model!$AJ$13*K29+Model!$AJ$14*M29+Model!$AJ$15*L28+Model!$AJ$16*L30)/Model!$AJ$17))</f>
        <v>0.93504723067309647</v>
      </c>
      <c r="M29" s="12">
        <f ca="1">IF(Model!$M$18=0,0,IF(AND(Model!$M$16=1,M$4&gt;=Model!$M$13-0.000000001,M$4&lt;=Model!$M$13+Model!$M$15+0.000000001,$A29&gt;=Model!$M$14-0.000000001,$A29&lt;=Model!$M$14+Model!$M$15+0.000000001),Model!$M$12,(Model!$AJ$13*L29+Model!$AJ$14*N29+Model!$AJ$15*M28+Model!$AJ$16*M30)/Model!$AJ$17))</f>
        <v>0.89903938521053195</v>
      </c>
      <c r="N29" s="12">
        <f ca="1">IF(Model!$M$18=0,0,IF(AND(Model!$M$16=1,N$4&gt;=Model!$M$13-0.000000001,N$4&lt;=Model!$M$13+Model!$M$15+0.000000001,$A29&gt;=Model!$M$14-0.000000001,$A29&lt;=Model!$M$14+Model!$M$15+0.000000001),Model!$M$12,(Model!$AJ$13*M29+Model!$AJ$14*O29+Model!$AJ$15*N28+Model!$AJ$16*N30)/Model!$AJ$17))</f>
        <v>0.84262494803848009</v>
      </c>
      <c r="O29" s="12">
        <f ca="1">IF(Model!$M$18=0,0,IF(AND(Model!$M$16=1,O$4&gt;=Model!$M$13-0.000000001,O$4&lt;=Model!$M$13+Model!$M$15+0.000000001,$A29&gt;=Model!$M$14-0.000000001,$A29&lt;=Model!$M$14+Model!$M$15+0.000000001),Model!$M$12,(Model!$AJ$13*N29+Model!$AJ$14*P29+Model!$AJ$15*O28+Model!$AJ$16*O30)/Model!$AJ$17))</f>
        <v>0.75339009277304414</v>
      </c>
      <c r="P29" s="12">
        <f ca="1">IF(Model!$M$18=0,0,IF(AND(Model!$M$16=1,P$4&gt;=Model!$M$13-0.000000001,P$4&lt;=Model!$M$13+Model!$M$15+0.000000001,$A29&gt;=Model!$M$14-0.000000001,$A29&lt;=Model!$M$14+Model!$M$15+0.000000001),Model!$M$12,(Model!$AJ$13*O29+Model!$AJ$14*Q29+Model!$AJ$15*P28+Model!$AJ$16*P30)/Model!$AJ$17))</f>
        <v>0.61039855925294106</v>
      </c>
      <c r="Q29" s="12">
        <f ca="1">IF(Model!$M$18=0,0,IF(AND(Model!$M$16=1,Q$4&gt;=Model!$M$13-0.000000001,Q$4&lt;=Model!$M$13+Model!$M$15+0.000000001,$A29&gt;=Model!$M$14-0.000000001,$A29&lt;=Model!$M$14+Model!$M$15+0.000000001),Model!$M$12,(Model!$AJ$13*P29+Model!$AJ$14*R29+Model!$AJ$15*Q28+Model!$AJ$16*Q30)/Model!$AJ$17))</f>
        <v>0.37799863830038022</v>
      </c>
      <c r="R29" s="12">
        <f>IF(Model!$M$18=0,0,IF(AND(Model!$M$16=1,R$4&gt;=Model!$M$13-0.000000001,R$4&lt;=Model!$M$13+Model!$M$15+0.000000001,$A29&gt;=Model!$M$14-0.000000001,$A29&lt;=Model!$M$14+Model!$M$15+0.000000001),Model!$M$12,(Model!$AJ$13*Q29+Model!$AJ$14*S29+Model!$AJ$15*R28+Model!$AJ$16*R30)/Model!$AJ$17))</f>
        <v>0</v>
      </c>
      <c r="S29" s="12">
        <f>IF(Model!$M$18=0,0,IF(AND(Model!$M$16=1,S$4&gt;=Model!$M$13-0.000000001,S$4&lt;=Model!$M$13+Model!$M$15+0.000000001,$A29&gt;=Model!$M$14-0.000000001,$A29&lt;=Model!$M$14+Model!$M$15+0.000000001),Model!$M$12,(Model!$AJ$13*R29+Model!$AJ$14*T29+Model!$AJ$15*S28+Model!$AJ$16*S30)/Model!$AJ$17))</f>
        <v>0</v>
      </c>
      <c r="T29" s="12">
        <f>IF(Model!$M$18=0,0,IF(AND(Model!$M$16=1,T$4&gt;=Model!$M$13-0.000000001,T$4&lt;=Model!$M$13+Model!$M$15+0.000000001,$A29&gt;=Model!$M$14-0.000000001,$A29&lt;=Model!$M$14+Model!$M$15+0.000000001),Model!$M$12,(Model!$AJ$13*S29+Model!$AJ$14*U29+Model!$AJ$15*T28+Model!$AJ$16*T30)/Model!$AJ$17))</f>
        <v>0</v>
      </c>
      <c r="U29" s="12">
        <f>IF(Model!$M$18=0,0,IF(AND(Model!$M$16=1,U$4&gt;=Model!$M$13-0.000000001,U$4&lt;=Model!$M$13+Model!$M$15+0.000000001,$A29&gt;=Model!$M$14-0.000000001,$A29&lt;=Model!$M$14+Model!$M$15+0.000000001),Model!$M$12,(Model!$AJ$13*T29+Model!$AJ$14*V29+Model!$AJ$15*U28+Model!$AJ$16*U30)/Model!$AJ$17))</f>
        <v>0</v>
      </c>
      <c r="V29" s="12">
        <f>IF(Model!$M$18=0,0,IF(AND(Model!$M$16=1,V$4&gt;=Model!$M$13-0.000000001,V$4&lt;=Model!$M$13+Model!$M$15+0.000000001,$A29&gt;=Model!$M$14-0.000000001,$A29&lt;=Model!$M$14+Model!$M$15+0.000000001),Model!$M$12,(Model!$AJ$13*U29+Model!$AJ$14*W29+Model!$AJ$15*V28+Model!$AJ$16*V30)/Model!$AJ$17))</f>
        <v>0</v>
      </c>
      <c r="W29" s="12">
        <f>IF(Model!$M$18=0,0,IF(AND(Model!$M$16=1,W$4&gt;=Model!$M$13-0.000000001,W$4&lt;=Model!$M$13+Model!$M$15+0.000000001,$A29&gt;=Model!$M$14-0.000000001,$A29&lt;=Model!$M$14+Model!$M$15+0.000000001),Model!$M$12,(Model!$AJ$13*V29+Model!$AJ$14*X29+Model!$AJ$15*W28+Model!$AJ$16*W30)/Model!$AJ$17))</f>
        <v>0</v>
      </c>
      <c r="X29" s="12">
        <f>IF(Model!$M$18=0,0,IF(AND(Model!$M$16=1,X$4&gt;=Model!$M$13-0.000000001,X$4&lt;=Model!$M$13+Model!$M$15+0.000000001,$A29&gt;=Model!$M$14-0.000000001,$A29&lt;=Model!$M$14+Model!$M$15+0.000000001),Model!$M$12,(Model!$AJ$13*W29+Model!$AJ$14*Y29+Model!$AJ$15*X28+Model!$AJ$16*X30)/Model!$AJ$17))</f>
        <v>0</v>
      </c>
      <c r="Y29" s="12">
        <f>IF(Model!$M$18=0,0,IF(AND(Model!$M$16=1,Y$4&gt;=Model!$M$13-0.000000001,Y$4&lt;=Model!$M$13+Model!$M$15+0.000000001,$A29&gt;=Model!$M$14-0.000000001,$A29&lt;=Model!$M$14+Model!$M$15+0.000000001),Model!$M$12,(Model!$AJ$13*X29+Model!$AJ$14*Z29+Model!$AJ$15*Y28+Model!$AJ$16*Y30)/Model!$AJ$17))</f>
        <v>0</v>
      </c>
      <c r="Z29" s="12">
        <f>IF(Model!$M$18=0,0,IF(AND(Model!$M$16=1,Z$4&gt;=Model!$M$13-0.000000001,Z$4&lt;=Model!$M$13+Model!$M$15+0.000000001,$A29&gt;=Model!$M$14-0.000000001,$A29&lt;=Model!$M$14+Model!$M$15+0.000000001),Model!$M$12,(Model!$AJ$13*Y29+Model!$AJ$14*AA29+Model!$AJ$15*Z28+Model!$AJ$16*Z30)/Model!$AJ$17))</f>
        <v>0</v>
      </c>
      <c r="AA29" s="12">
        <f>IF(Model!$M$18=0,0,IF(AND(Model!$M$16=1,AA$4&gt;=Model!$M$13-0.000000001,AA$4&lt;=Model!$M$13+Model!$M$15+0.000000001,$A29&gt;=Model!$M$14-0.000000001,$A29&lt;=Model!$M$14+Model!$M$15+0.000000001),Model!$M$12,(Model!$AJ$13*Z29+Model!$AJ$14*AB29+Model!$AJ$15*AA28+Model!$AJ$16*AA30)/Model!$AJ$17))</f>
        <v>0</v>
      </c>
      <c r="AB29" s="12">
        <f>IF(Model!$M$18=0,0,IF(AND(Model!$M$16=1,AB$4&gt;=Model!$M$13-0.000000001,AB$4&lt;=Model!$M$13+Model!$M$15+0.000000001,$A29&gt;=Model!$M$14-0.000000001,$A29&lt;=Model!$M$14+Model!$M$15+0.000000001),Model!$M$12,(Model!$AJ$13*AA29+Model!$AJ$14*AC29+Model!$AJ$15*AB28+Model!$AJ$16*AB30)/Model!$AJ$17))</f>
        <v>0</v>
      </c>
      <c r="AC29" s="12">
        <f ca="1">IF(Model!$M$18=0,0,IF(AND(Model!$M$16=1,AC$4&gt;=Model!$M$13-0.000000001,AC$4&lt;=Model!$M$13+Model!$M$15+0.000000001,$A29&gt;=Model!$M$14-0.000000001,$A29&lt;=Model!$M$14+Model!$M$15+0.000000001),Model!$M$12,(Model!$AJ$13*AB29+Model!$AJ$14*AD29+Model!$AJ$15*AC28+Model!$AJ$16*AC30)/Model!$AJ$17))</f>
        <v>3.2451718502279923E-2</v>
      </c>
      <c r="AD29" s="12">
        <f ca="1">IF(Model!$M$18=0,0,IF(AND(Model!$M$16=1,AD$4&gt;=Model!$M$13-0.000000001,AD$4&lt;=Model!$M$13+Model!$M$15+0.000000001,$A29&gt;=Model!$M$14-0.000000001,$A29&lt;=Model!$M$14+Model!$M$15+0.000000001),Model!$M$12,(Model!$AJ$13*AC29+Model!$AJ$14*AE29+Model!$AJ$15*AD28+Model!$AJ$16*AD30)/Model!$AJ$17))</f>
        <v>6.2352482226125265E-2</v>
      </c>
      <c r="AE29" s="12">
        <f ca="1">IF(Model!$M$18=0,0,IF(AND(Model!$M$16=1,AE$4&gt;=Model!$M$13-0.000000001,AE$4&lt;=Model!$M$13+Model!$M$15+0.000000001,$A29&gt;=Model!$M$14-0.000000001,$A29&lt;=Model!$M$14+Model!$M$15+0.000000001),Model!$M$12,(Model!$AJ$13*AD29+Model!$AJ$14*AF29+Model!$AJ$15*AE28+Model!$AJ$16*AE30)/Model!$AJ$17))</f>
        <v>8.8061111772344963E-2</v>
      </c>
      <c r="AF29" s="12">
        <f ca="1">IF(Model!$M$18=0,0,IF(AND(Model!$M$16=1,AF$4&gt;=Model!$M$13-0.000000001,AF$4&lt;=Model!$M$13+Model!$M$15+0.000000001,$A29&gt;=Model!$M$14-0.000000001,$A29&lt;=Model!$M$14+Model!$M$15+0.000000001),Model!$M$12,(Model!$AJ$13*AE29+Model!$AJ$14*AG29+Model!$AJ$15*AF28+Model!$AJ$16*AF30)/Model!$AJ$17))</f>
        <v>0.1102292550340561</v>
      </c>
      <c r="AG29" s="12">
        <f ca="1">IF(Model!$M$18=0,0,IF(AND(Model!$M$16=1,AG$4&gt;=Model!$M$13-0.000000001,AG$4&lt;=Model!$M$13+Model!$M$15+0.000000001,$A29&gt;=Model!$M$14-0.000000001,$A29&lt;=Model!$M$14+Model!$M$15+0.000000001),Model!$M$12,(Model!$AJ$13*AF29+Model!$AJ$14*AH29+Model!$AJ$15*AG28+Model!$AJ$16*AG30)/Model!$AJ$17))</f>
        <v>0.12969739226293103</v>
      </c>
      <c r="AH29" s="12">
        <f ca="1">IF(Model!$M$18=0,0,IF(AND(Model!$M$16=1,AH$4&gt;=Model!$M$13-0.000000001,AH$4&lt;=Model!$M$13+Model!$M$15+0.000000001,$A29&gt;=Model!$M$14-0.000000001,$A29&lt;=Model!$M$14+Model!$M$15+0.000000001),Model!$M$12,(Model!$AJ$13*AG29+Model!$AJ$14*AI29+Model!$AJ$15*AH28+Model!$AJ$16*AH30)/Model!$AJ$17))</f>
        <v>0.14711847422455687</v>
      </c>
      <c r="AI29" s="12">
        <f ca="1">IF(Model!$M$18=0,0,IF(AND(Model!$M$16=1,AI$4&gt;=Model!$M$13-0.000000001,AI$4&lt;=Model!$M$13+Model!$M$15+0.000000001,$A29&gt;=Model!$M$14-0.000000001,$A29&lt;=Model!$M$14+Model!$M$15+0.000000001),Model!$M$12,(Model!$AJ$13*AH29+Model!$AJ$14*AJ29+Model!$AJ$15*AI28+Model!$AJ$16*AI30)/Model!$AJ$17))</f>
        <v>0.16295239092757968</v>
      </c>
      <c r="AJ29" s="12">
        <f ca="1">IF(Model!$M$18=0,0,IF(AND(Model!$M$16=1,AJ$4&gt;=Model!$M$13-0.000000001,AJ$4&lt;=Model!$M$13+Model!$M$15+0.000000001,$A29&gt;=Model!$M$14-0.000000001,$A29&lt;=Model!$M$14+Model!$M$15+0.000000001),Model!$M$12,(Model!$AJ$13*AI29+Model!$AJ$14*AK29+Model!$AJ$15*AJ28+Model!$AJ$16*AJ30)/Model!$AJ$17))</f>
        <v>0.17751785370042744</v>
      </c>
      <c r="AK29" s="12">
        <f ca="1">IF(Model!$M$18=0,0,IF(AND(Model!$M$16=1,AK$4&gt;=Model!$M$13-0.000000001,AK$4&lt;=Model!$M$13+Model!$M$15+0.000000001,$A29&gt;=Model!$M$14-0.000000001,$A29&lt;=Model!$M$14+Model!$M$15+0.000000001),Model!$M$12,(Model!$AJ$13*AJ29+Model!$AJ$14*AL29+Model!$AJ$15*AK28+Model!$AJ$16*AK30)/Model!$AJ$17))</f>
        <v>0.19103805187699954</v>
      </c>
      <c r="AL29" s="12">
        <f ca="1">IF(Model!$M$18=0,0,IF(AND(Model!$M$16=1,AL$4&gt;=Model!$M$13-0.000000001,AL$4&lt;=Model!$M$13+Model!$M$15+0.000000001,$A29&gt;=Model!$M$14-0.000000001,$A29&lt;=Model!$M$14+Model!$M$15+0.000000001),Model!$M$12,(Model!$AJ$13*AK29+Model!$AJ$14*AM29+Model!$AJ$15*AL28+Model!$AJ$16*AL30)/Model!$AJ$17))</f>
        <v>0.20367253557964299</v>
      </c>
      <c r="AM29" s="12">
        <f ca="1">IF(Model!$M$18=0,0,IF(AND(Model!$M$16=1,AM$4&gt;=Model!$M$13-0.000000001,AM$4&lt;=Model!$M$13+Model!$M$15+0.000000001,$A29&gt;=Model!$M$14-0.000000001,$A29&lt;=Model!$M$14+Model!$M$15+0.000000001),Model!$M$12,(Model!$AJ$13*AL29+Model!$AJ$14*AN29+Model!$AJ$15*AM28+Model!$AJ$16*AM30)/Model!$AJ$17))</f>
        <v>0.21553824435311472</v>
      </c>
      <c r="AN29" s="12">
        <f ca="1">IF(Model!$M$18=0,0,IF(AND(Model!$M$16=1,AN$4&gt;=Model!$M$13-0.000000001,AN$4&lt;=Model!$M$13+Model!$M$15+0.000000001,$A29&gt;=Model!$M$14-0.000000001,$A29&lt;=Model!$M$14+Model!$M$15+0.000000001),Model!$M$12,(Model!$AJ$13*AM29+Model!$AJ$14*AO29+Model!$AJ$15*AN28+Model!$AJ$16*AN30)/Model!$AJ$17))</f>
        <v>0.22672323145498188</v>
      </c>
      <c r="AO29" s="12">
        <f ca="1">IF(Model!$M$18=0,0,IF(AND(Model!$M$16=1,AO$4&gt;=Model!$M$13-0.000000001,AO$4&lt;=Model!$M$13+Model!$M$15+0.000000001,$A29&gt;=Model!$M$14-0.000000001,$A29&lt;=Model!$M$14+Model!$M$15+0.000000001),Model!$M$12,(Model!$AJ$13*AN29+Model!$AJ$14*AP29+Model!$AJ$15*AO28+Model!$AJ$16*AO30)/Model!$AJ$17))</f>
        <v>0.23729566363731933</v>
      </c>
      <c r="AP29" s="12">
        <f ca="1">IF(Model!$M$18=0,0,IF(AND(Model!$M$16=1,AP$4&gt;=Model!$M$13-0.000000001,AP$4&lt;=Model!$M$13+Model!$M$15+0.000000001,$A29&gt;=Model!$M$14-0.000000001,$A29&lt;=Model!$M$14+Model!$M$15+0.000000001),Model!$M$12,(Model!$AJ$13*AO29+Model!$AJ$14*AQ29+Model!$AJ$15*AP28+Model!$AJ$16*AP30)/Model!$AJ$17))</f>
        <v>0.24730977934369772</v>
      </c>
      <c r="AQ29" s="12">
        <f ca="1">IF(Model!$M$18=0,0,IF(AND(Model!$M$16=1,AQ$4&gt;=Model!$M$13-0.000000001,AQ$4&lt;=Model!$M$13+Model!$M$15+0.000000001,$A29&gt;=Model!$M$14-0.000000001,$A29&lt;=Model!$M$14+Model!$M$15+0.000000001),Model!$M$12,(Model!$AJ$13*AP29+Model!$AJ$14*AR29+Model!$AJ$15*AQ28+Model!$AJ$16*AQ30)/Model!$AJ$17))</f>
        <v>0.25680987456561066</v>
      </c>
      <c r="AR29" s="12">
        <f ca="1">IF(Model!$M$18=0,0,IF(AND(Model!$M$16=1,AR$4&gt;=Model!$M$13-0.000000001,AR$4&lt;=Model!$M$13+Model!$M$15+0.000000001,$A29&gt;=Model!$M$14-0.000000001,$A29&lt;=Model!$M$14+Model!$M$15+0.000000001),Model!$M$12,(Model!$AJ$13*AQ29+Model!$AJ$14*AS29+Model!$AJ$15*AR28+Model!$AJ$16*AR30)/Model!$AJ$17))</f>
        <v>0.26583299472111577</v>
      </c>
      <c r="AS29" s="12">
        <f ca="1">IF(Model!$M$18=0,0,IF(AND(Model!$M$16=1,AS$4&gt;=Model!$M$13-0.000000001,AS$4&lt;=Model!$M$13+Model!$M$15+0.000000001,$A29&gt;=Model!$M$14-0.000000001,$A29&lt;=Model!$M$14+Model!$M$15+0.000000001),Model!$M$12,(Model!$AJ$13*AR29+Model!$AJ$14*AT29+Model!$AJ$15*AS28+Model!$AJ$16*AS30)/Model!$AJ$17))</f>
        <v>0.27441076504612294</v>
      </c>
      <c r="AT29" s="12">
        <f ca="1">IF(Model!$M$18=0,0,IF(AND(Model!$M$16=1,AT$4&gt;=Model!$M$13-0.000000001,AT$4&lt;=Model!$M$13+Model!$M$15+0.000000001,$A29&gt;=Model!$M$14-0.000000001,$A29&lt;=Model!$M$14+Model!$M$15+0.000000001),Model!$M$12,(Model!$AJ$13*AS29+Model!$AJ$14*AU29+Model!$AJ$15*AT28+Model!$AJ$16*AT30)/Model!$AJ$17))</f>
        <v>0.28257063585881925</v>
      </c>
      <c r="AU29" s="12">
        <f ca="1">IF(Model!$M$18=0,0,IF(AND(Model!$M$16=1,AU$4&gt;=Model!$M$13-0.000000001,AU$4&lt;=Model!$M$13+Model!$M$15+0.000000001,$A29&gt;=Model!$M$14-0.000000001,$A29&lt;=Model!$M$14+Model!$M$15+0.000000001),Model!$M$12,(Model!$AJ$13*AT29+Model!$AJ$14*AV29+Model!$AJ$15*AU28+Model!$AJ$16*AU30)/Model!$AJ$17))</f>
        <v>0.29033671765664859</v>
      </c>
      <c r="AV29" s="12">
        <f ca="1">IF(Model!$M$18=0,0,IF(AND(Model!$M$16=1,AV$4&gt;=Model!$M$13-0.000000001,AV$4&lt;=Model!$M$13+Model!$M$15+0.000000001,$A29&gt;=Model!$M$14-0.000000001,$A29&lt;=Model!$M$14+Model!$M$15+0.000000001),Model!$M$12,(Model!$AJ$13*AU29+Model!$AJ$14*AW29+Model!$AJ$15*AV28+Model!$AJ$16*AV30)/Model!$AJ$17))</f>
        <v>0.29773031247781767</v>
      </c>
      <c r="AW29" s="12">
        <f ca="1">IF(Model!$M$18=0,0,IF(AND(Model!$M$16=1,AW$4&gt;=Model!$M$13-0.000000001,AW$4&lt;=Model!$M$13+Model!$M$15+0.000000001,$A29&gt;=Model!$M$14-0.000000001,$A29&lt;=Model!$M$14+Model!$M$15+0.000000001),Model!$M$12,(Model!$AJ$13*AV29+Model!$AJ$14*AX29+Model!$AJ$15*AW28+Model!$AJ$16*AW30)/Model!$AJ$17))</f>
        <v>0.30477019820724477</v>
      </c>
      <c r="AX29" s="12">
        <f ca="1">IF(Model!$M$18=0,0,IF(AND(Model!$M$16=1,AX$4&gt;=Model!$M$13-0.000000001,AX$4&lt;=Model!$M$13+Model!$M$15+0.000000001,$A29&gt;=Model!$M$14-0.000000001,$A29&lt;=Model!$M$14+Model!$M$15+0.000000001),Model!$M$12,(Model!$AJ$13*AW29+Model!$AJ$14*AY29+Model!$AJ$15*AX28+Model!$AJ$16*AX30)/Model!$AJ$17))</f>
        <v>0.31147268167639836</v>
      </c>
      <c r="AY29" s="12">
        <f ca="1">IF(Model!$M$18=0,0,IF(AND(Model!$M$16=1,AY$4&gt;=Model!$M$13-0.000000001,AY$4&lt;=Model!$M$13+Model!$M$15+0.000000001,$A29&gt;=Model!$M$14-0.000000001,$A29&lt;=Model!$M$14+Model!$M$15+0.000000001),Model!$M$12,(Model!$AJ$13*AX29+Model!$AJ$14*AZ29+Model!$AJ$15*AY28+Model!$AJ$16*AY30)/Model!$AJ$17))</f>
        <v>0.31785139655686134</v>
      </c>
      <c r="AZ29" s="12">
        <f ca="1">IF(Model!$M$18=0,0,IF(AND(Model!$M$16=1,AZ$4&gt;=Model!$M$13-0.000000001,AZ$4&lt;=Model!$M$13+Model!$M$15+0.000000001,$A29&gt;=Model!$M$14-0.000000001,$A29&lt;=Model!$M$14+Model!$M$15+0.000000001),Model!$M$12,(Model!$AJ$13*AY29+Model!$AJ$14*BA29+Model!$AJ$15*AZ28+Model!$AJ$16*AZ30)/Model!$AJ$17))</f>
        <v>0.32391677538713565</v>
      </c>
      <c r="BA29" s="12">
        <f ca="1">IF(Model!$M$18=0,0,IF(AND(Model!$M$16=1,BA$4&gt;=Model!$M$13-0.000000001,BA$4&lt;=Model!$M$13+Model!$M$15+0.000000001,$A29&gt;=Model!$M$14-0.000000001,$A29&lt;=Model!$M$14+Model!$M$15+0.000000001),Model!$M$12,(Model!$AJ$13*AZ29+Model!$AJ$14*BB29+Model!$AJ$15*BA28+Model!$AJ$16*BA30)/Model!$AJ$17))</f>
        <v>0.329675062304983</v>
      </c>
      <c r="BB29" s="12">
        <f ca="1">IF(Model!$M$18=0,0,IF(AND(Model!$M$16=1,BB$4&gt;=Model!$M$13-0.000000001,BB$4&lt;=Model!$M$13+Model!$M$15+0.000000001,$A29&gt;=Model!$M$14-0.000000001,$A29&lt;=Model!$M$14+Model!$M$15+0.000000001),Model!$M$12,(Model!$AJ$13*BA29+Model!$AJ$14*BC29+Model!$AJ$15*BB28+Model!$AJ$16*BB30)/Model!$AJ$17))</f>
        <v>0.33512664144764631</v>
      </c>
      <c r="BC29" s="12">
        <f ca="1">IF(Model!$M$18=0,0,IF(AND(Model!$M$16=1,BC$4&gt;=Model!$M$13-0.000000001,BC$4&lt;=Model!$M$13+Model!$M$15+0.000000001,$A29&gt;=Model!$M$14-0.000000001,$A29&lt;=Model!$M$14+Model!$M$15+0.000000001),Model!$M$12,(Model!$AJ$13*BB29+Model!$AJ$14*BD29+Model!$AJ$15*BC28+Model!$AJ$16*BC30)/Model!$AJ$17))</f>
        <v>0.34026331671294657</v>
      </c>
      <c r="BD29" s="12">
        <f ca="1">IF(Model!$M$18=0,0,IF(AND(Model!$M$16=1,BD$4&gt;=Model!$M$13-0.000000001,BD$4&lt;=Model!$M$13+Model!$M$15+0.000000001,$A29&gt;=Model!$M$14-0.000000001,$A29&lt;=Model!$M$14+Model!$M$15+0.000000001),Model!$M$12,(Model!$AJ$13*BC29+Model!$AJ$14*BE29+Model!$AJ$15*BD28+Model!$AJ$16*BD30)/Model!$AJ$17))</f>
        <v>0.34506396284011132</v>
      </c>
      <c r="BE29" s="12">
        <f ca="1">IF(Model!$M$18=0,0,IF(AND(Model!$M$16=1,BE$4&gt;=Model!$M$13-0.000000001,BE$4&lt;=Model!$M$13+Model!$M$15+0.000000001,$A29&gt;=Model!$M$14-0.000000001,$A29&lt;=Model!$M$14+Model!$M$15+0.000000001),Model!$M$12,(Model!$AJ$13*BD29+Model!$AJ$14*BF29+Model!$AJ$15*BE28+Model!$AJ$16*BE30)/Model!$AJ$17))</f>
        <v>0.34948763078194106</v>
      </c>
      <c r="BF29" s="12">
        <f ca="1">IF(Model!$M$18=0,0,IF(AND(Model!$M$16=1,BF$4&gt;=Model!$M$13-0.000000001,BF$4&lt;=Model!$M$13+Model!$M$15+0.000000001,$A29&gt;=Model!$M$14-0.000000001,$A29&lt;=Model!$M$14+Model!$M$15+0.000000001),Model!$M$12,(Model!$AJ$13*BE29+Model!$AJ$14*BG29+Model!$AJ$15*BF28+Model!$AJ$16*BF30)/Model!$AJ$17))</f>
        <v>0.35346266199318865</v>
      </c>
      <c r="BG29" s="12">
        <f ca="1">IF(Model!$M$18=0,0,IF(AND(Model!$M$16=1,BG$4&gt;=Model!$M$13-0.000000001,BG$4&lt;=Model!$M$13+Model!$M$15+0.000000001,$A29&gt;=Model!$M$14-0.000000001,$A29&lt;=Model!$M$14+Model!$M$15+0.000000001),Model!$M$12,(Model!$AJ$13*BF29+Model!$AJ$14*BH29+Model!$AJ$15*BG28+Model!$AJ$16*BG30)/Model!$AJ$17))</f>
        <v>0.35686953649938263</v>
      </c>
      <c r="BH29" s="12">
        <f ca="1">IF(Model!$M$18=0,0,IF(AND(Model!$M$16=1,BH$4&gt;=Model!$M$13-0.000000001,BH$4&lt;=Model!$M$13+Model!$M$15+0.000000001,$A29&gt;=Model!$M$14-0.000000001,$A29&lt;=Model!$M$14+Model!$M$15+0.000000001),Model!$M$12,(Model!$AJ$13*BG29+Model!$AJ$14*BI29+Model!$AJ$15*BH28+Model!$AJ$16*BH30)/Model!$AJ$17))</f>
        <v>0.35951387544248425</v>
      </c>
      <c r="BI29" s="12">
        <f ca="1">IF(Model!$M$18=0,0,IF(AND(Model!$M$16=1,BI$4&gt;=Model!$M$13-0.000000001,BI$4&lt;=Model!$M$13+Model!$M$15+0.000000001,$A29&gt;=Model!$M$14-0.000000001,$A29&lt;=Model!$M$14+Model!$M$15+0.000000001),Model!$M$12,(Model!$AJ$13*BH29+Model!$AJ$14*BJ29+Model!$AJ$15*BI28+Model!$AJ$16*BI30)/Model!$AJ$17))</f>
        <v>0.36108396811637422</v>
      </c>
      <c r="BJ29" s="12">
        <f ca="1">IF(Model!$M$18=0,0,IF(AND(Model!$M$16=1,BJ$4&gt;=Model!$M$13-0.000000001,BJ$4&lt;=Model!$M$13+Model!$M$15+0.000000001,$A29&gt;=Model!$M$14-0.000000001,$A29&lt;=Model!$M$14+Model!$M$15+0.000000001),Model!$M$12,BI29))</f>
        <v>0.36108396811637422</v>
      </c>
      <c r="BK29" s="1"/>
    </row>
    <row r="30" spans="1:63" ht="13.5" customHeight="1">
      <c r="A30" s="14">
        <f>Model!$M$7-25*Model!$AJ$9</f>
        <v>0.75</v>
      </c>
      <c r="B30" s="12">
        <f>IF(Model!$M$18=0,0,IF(AND(Model!$M$16=1,B$4&gt;=Model!$M$13-0.000000001,B$4&lt;=Model!$M$13+Model!$M$15+0.000000001,$A30&gt;=Model!$M$14-0.000000001,$A30&lt;=Model!$M$14+Model!$M$15+0.000000001),Model!$M$12,Model!$M$11))</f>
        <v>1</v>
      </c>
      <c r="C30" s="12">
        <f ca="1">IF(Model!$M$18=0,0,IF(AND(Model!$M$16=1,C$4&gt;=Model!$M$13-0.000000001,C$4&lt;=Model!$M$13+Model!$M$15+0.000000001,$A30&gt;=Model!$M$14-0.000000001,$A30&lt;=Model!$M$14+Model!$M$15+0.000000001),Model!$M$12,(Model!$AJ$13*B30+Model!$AJ$14*D30+Model!$AJ$15*C29+Model!$AJ$16*C31)/Model!$AJ$17))</f>
        <v>0.99953332462267985</v>
      </c>
      <c r="D30" s="12">
        <f ca="1">IF(Model!$M$18=0,0,IF(AND(Model!$M$16=1,D$4&gt;=Model!$M$13-0.000000001,D$4&lt;=Model!$M$13+Model!$M$15+0.000000001,$A30&gt;=Model!$M$14-0.000000001,$A30&lt;=Model!$M$14+Model!$M$15+0.000000001),Model!$M$12,(Model!$AJ$13*C30+Model!$AJ$14*E30+Model!$AJ$15*D29+Model!$AJ$16*D31)/Model!$AJ$17))</f>
        <v>0.99882898903488582</v>
      </c>
      <c r="E30" s="12">
        <f ca="1">IF(Model!$M$18=0,0,IF(AND(Model!$M$16=1,E$4&gt;=Model!$M$13-0.000000001,E$4&lt;=Model!$M$13+Model!$M$15+0.000000001,$A30&gt;=Model!$M$14-0.000000001,$A30&lt;=Model!$M$14+Model!$M$15+0.000000001),Model!$M$12,(Model!$AJ$13*D30+Model!$AJ$14*F30+Model!$AJ$15*E29+Model!$AJ$16*E31)/Model!$AJ$17))</f>
        <v>0.99776151285000292</v>
      </c>
      <c r="F30" s="12">
        <f ca="1">IF(Model!$M$18=0,0,IF(AND(Model!$M$16=1,F$4&gt;=Model!$M$13-0.000000001,F$4&lt;=Model!$M$13+Model!$M$15+0.000000001,$A30&gt;=Model!$M$14-0.000000001,$A30&lt;=Model!$M$14+Model!$M$15+0.000000001),Model!$M$12,(Model!$AJ$13*E30+Model!$AJ$14*G30+Model!$AJ$15*F29+Model!$AJ$16*F31)/Model!$AJ$17))</f>
        <v>0.9961389039392502</v>
      </c>
      <c r="G30" s="12">
        <f ca="1">IF(Model!$M$18=0,0,IF(AND(Model!$M$16=1,G$4&gt;=Model!$M$13-0.000000001,G$4&lt;=Model!$M$13+Model!$M$15+0.000000001,$A30&gt;=Model!$M$14-0.000000001,$A30&lt;=Model!$M$14+Model!$M$15+0.000000001),Model!$M$12,(Model!$AJ$13*F30+Model!$AJ$14*H30+Model!$AJ$15*G29+Model!$AJ$16*G31)/Model!$AJ$17))</f>
        <v>0.99366700804221852</v>
      </c>
      <c r="H30" s="12">
        <f ca="1">IF(Model!$M$18=0,0,IF(AND(Model!$M$16=1,H$4&gt;=Model!$M$13-0.000000001,H$4&lt;=Model!$M$13+Model!$M$15+0.000000001,$A30&gt;=Model!$M$14-0.000000001,$A30&lt;=Model!$M$14+Model!$M$15+0.000000001),Model!$M$12,(Model!$AJ$13*G30+Model!$AJ$14*I30+Model!$AJ$15*H29+Model!$AJ$16*H31)/Model!$AJ$17))</f>
        <v>0.9898943631143432</v>
      </c>
      <c r="I30" s="12">
        <f ca="1">IF(Model!$M$18=0,0,IF(AND(Model!$M$16=1,I$4&gt;=Model!$M$13-0.000000001,I$4&lt;=Model!$M$13+Model!$M$15+0.000000001,$A30&gt;=Model!$M$14-0.000000001,$A30&lt;=Model!$M$14+Model!$M$15+0.000000001),Model!$M$12,(Model!$AJ$13*H30+Model!$AJ$14*J30+Model!$AJ$15*I29+Model!$AJ$16*I31)/Model!$AJ$17))</f>
        <v>0.98412643576018288</v>
      </c>
      <c r="J30" s="12">
        <f ca="1">IF(Model!$M$18=0,0,IF(AND(Model!$M$16=1,J$4&gt;=Model!$M$13-0.000000001,J$4&lt;=Model!$M$13+Model!$M$15+0.000000001,$A30&gt;=Model!$M$14-0.000000001,$A30&lt;=Model!$M$14+Model!$M$15+0.000000001),Model!$M$12,(Model!$AJ$13*I30+Model!$AJ$14*K30+Model!$AJ$15*J29+Model!$AJ$16*J31)/Model!$AJ$17))</f>
        <v>0.97529115942749678</v>
      </c>
      <c r="K30" s="12">
        <f ca="1">IF(Model!$M$18=0,0,IF(AND(Model!$M$16=1,K$4&gt;=Model!$M$13-0.000000001,K$4&lt;=Model!$M$13+Model!$M$15+0.000000001,$A30&gt;=Model!$M$14-0.000000001,$A30&lt;=Model!$M$14+Model!$M$15+0.000000001),Model!$M$12,(Model!$AJ$13*J30+Model!$AJ$14*L30+Model!$AJ$15*K29+Model!$AJ$16*K31)/Model!$AJ$17))</f>
        <v>0.96172548456116569</v>
      </c>
      <c r="L30" s="12">
        <f ca="1">IF(Model!$M$18=0,0,IF(AND(Model!$M$16=1,L$4&gt;=Model!$M$13-0.000000001,L$4&lt;=Model!$M$13+Model!$M$15+0.000000001,$A30&gt;=Model!$M$14-0.000000001,$A30&lt;=Model!$M$14+Model!$M$15+0.000000001),Model!$M$12,(Model!$AJ$13*K30+Model!$AJ$14*M30+Model!$AJ$15*L29+Model!$AJ$16*L31)/Model!$AJ$17))</f>
        <v>0.9408297487835996</v>
      </c>
      <c r="M30" s="12">
        <f ca="1">IF(Model!$M$18=0,0,IF(AND(Model!$M$16=1,M$4&gt;=Model!$M$13-0.000000001,M$4&lt;=Model!$M$13+Model!$M$15+0.000000001,$A30&gt;=Model!$M$14-0.000000001,$A30&lt;=Model!$M$14+Model!$M$15+0.000000001),Model!$M$12,(Model!$AJ$13*L30+Model!$AJ$14*N30+Model!$AJ$15*M29+Model!$AJ$16*M31)/Model!$AJ$17))</f>
        <v>0.90848925935719149</v>
      </c>
      <c r="N30" s="12">
        <f ca="1">IF(Model!$M$18=0,0,IF(AND(Model!$M$16=1,N$4&gt;=Model!$M$13-0.000000001,N$4&lt;=Model!$M$13+Model!$M$15+0.000000001,$A30&gt;=Model!$M$14-0.000000001,$A30&lt;=Model!$M$14+Model!$M$15+0.000000001),Model!$M$12,(Model!$AJ$13*M30+Model!$AJ$14*O30+Model!$AJ$15*N29+Model!$AJ$16*N31)/Model!$AJ$17))</f>
        <v>0.85804968924793901</v>
      </c>
      <c r="O30" s="12">
        <f ca="1">IF(Model!$M$18=0,0,IF(AND(Model!$M$16=1,O$4&gt;=Model!$M$13-0.000000001,O$4&lt;=Model!$M$13+Model!$M$15+0.000000001,$A30&gt;=Model!$M$14-0.000000001,$A30&lt;=Model!$M$14+Model!$M$15+0.000000001),Model!$M$12,(Model!$AJ$13*N30+Model!$AJ$14*P30+Model!$AJ$15*O29+Model!$AJ$16*O31)/Model!$AJ$17))</f>
        <v>0.77831326088084685</v>
      </c>
      <c r="P30" s="12">
        <f ca="1">IF(Model!$M$18=0,0,IF(AND(Model!$M$16=1,P$4&gt;=Model!$M$13-0.000000001,P$4&lt;=Model!$M$13+Model!$M$15+0.000000001,$A30&gt;=Model!$M$14-0.000000001,$A30&lt;=Model!$M$14+Model!$M$15+0.000000001),Model!$M$12,(Model!$AJ$13*O30+Model!$AJ$14*Q30+Model!$AJ$15*P29+Model!$AJ$16*P31)/Model!$AJ$17))</f>
        <v>0.64893107821725893</v>
      </c>
      <c r="Q30" s="12">
        <f ca="1">IF(Model!$M$18=0,0,IF(AND(Model!$M$16=1,Q$4&gt;=Model!$M$13-0.000000001,Q$4&lt;=Model!$M$13+Model!$M$15+0.000000001,$A30&gt;=Model!$M$14-0.000000001,$A30&lt;=Model!$M$14+Model!$M$15+0.000000001),Model!$M$12,(Model!$AJ$13*P30+Model!$AJ$14*R30+Model!$AJ$15*Q29+Model!$AJ$16*Q31)/Model!$AJ$17))</f>
        <v>0.42717113956367891</v>
      </c>
      <c r="R30" s="12">
        <f>IF(Model!$M$18=0,0,IF(AND(Model!$M$16=1,R$4&gt;=Model!$M$13-0.000000001,R$4&lt;=Model!$M$13+Model!$M$15+0.000000001,$A30&gt;=Model!$M$14-0.000000001,$A30&lt;=Model!$M$14+Model!$M$15+0.000000001),Model!$M$12,(Model!$AJ$13*Q30+Model!$AJ$14*S30+Model!$AJ$15*R29+Model!$AJ$16*R31)/Model!$AJ$17))</f>
        <v>0</v>
      </c>
      <c r="S30" s="12">
        <f>IF(Model!$M$18=0,0,IF(AND(Model!$M$16=1,S$4&gt;=Model!$M$13-0.000000001,S$4&lt;=Model!$M$13+Model!$M$15+0.000000001,$A30&gt;=Model!$M$14-0.000000001,$A30&lt;=Model!$M$14+Model!$M$15+0.000000001),Model!$M$12,(Model!$AJ$13*R30+Model!$AJ$14*T30+Model!$AJ$15*S29+Model!$AJ$16*S31)/Model!$AJ$17))</f>
        <v>0</v>
      </c>
      <c r="T30" s="12">
        <f>IF(Model!$M$18=0,0,IF(AND(Model!$M$16=1,T$4&gt;=Model!$M$13-0.000000001,T$4&lt;=Model!$M$13+Model!$M$15+0.000000001,$A30&gt;=Model!$M$14-0.000000001,$A30&lt;=Model!$M$14+Model!$M$15+0.000000001),Model!$M$12,(Model!$AJ$13*S30+Model!$AJ$14*U30+Model!$AJ$15*T29+Model!$AJ$16*T31)/Model!$AJ$17))</f>
        <v>0</v>
      </c>
      <c r="U30" s="12">
        <f>IF(Model!$M$18=0,0,IF(AND(Model!$M$16=1,U$4&gt;=Model!$M$13-0.000000001,U$4&lt;=Model!$M$13+Model!$M$15+0.000000001,$A30&gt;=Model!$M$14-0.000000001,$A30&lt;=Model!$M$14+Model!$M$15+0.000000001),Model!$M$12,(Model!$AJ$13*T30+Model!$AJ$14*V30+Model!$AJ$15*U29+Model!$AJ$16*U31)/Model!$AJ$17))</f>
        <v>0</v>
      </c>
      <c r="V30" s="12">
        <f>IF(Model!$M$18=0,0,IF(AND(Model!$M$16=1,V$4&gt;=Model!$M$13-0.000000001,V$4&lt;=Model!$M$13+Model!$M$15+0.000000001,$A30&gt;=Model!$M$14-0.000000001,$A30&lt;=Model!$M$14+Model!$M$15+0.000000001),Model!$M$12,(Model!$AJ$13*U30+Model!$AJ$14*W30+Model!$AJ$15*V29+Model!$AJ$16*V31)/Model!$AJ$17))</f>
        <v>0</v>
      </c>
      <c r="W30" s="12">
        <f>IF(Model!$M$18=0,0,IF(AND(Model!$M$16=1,W$4&gt;=Model!$M$13-0.000000001,W$4&lt;=Model!$M$13+Model!$M$15+0.000000001,$A30&gt;=Model!$M$14-0.000000001,$A30&lt;=Model!$M$14+Model!$M$15+0.000000001),Model!$M$12,(Model!$AJ$13*V30+Model!$AJ$14*X30+Model!$AJ$15*W29+Model!$AJ$16*W31)/Model!$AJ$17))</f>
        <v>0</v>
      </c>
      <c r="X30" s="12">
        <f>IF(Model!$M$18=0,0,IF(AND(Model!$M$16=1,X$4&gt;=Model!$M$13-0.000000001,X$4&lt;=Model!$M$13+Model!$M$15+0.000000001,$A30&gt;=Model!$M$14-0.000000001,$A30&lt;=Model!$M$14+Model!$M$15+0.000000001),Model!$M$12,(Model!$AJ$13*W30+Model!$AJ$14*Y30+Model!$AJ$15*X29+Model!$AJ$16*X31)/Model!$AJ$17))</f>
        <v>0</v>
      </c>
      <c r="Y30" s="12">
        <f>IF(Model!$M$18=0,0,IF(AND(Model!$M$16=1,Y$4&gt;=Model!$M$13-0.000000001,Y$4&lt;=Model!$M$13+Model!$M$15+0.000000001,$A30&gt;=Model!$M$14-0.000000001,$A30&lt;=Model!$M$14+Model!$M$15+0.000000001),Model!$M$12,(Model!$AJ$13*X30+Model!$AJ$14*Z30+Model!$AJ$15*Y29+Model!$AJ$16*Y31)/Model!$AJ$17))</f>
        <v>0</v>
      </c>
      <c r="Z30" s="12">
        <f>IF(Model!$M$18=0,0,IF(AND(Model!$M$16=1,Z$4&gt;=Model!$M$13-0.000000001,Z$4&lt;=Model!$M$13+Model!$M$15+0.000000001,$A30&gt;=Model!$M$14-0.000000001,$A30&lt;=Model!$M$14+Model!$M$15+0.000000001),Model!$M$12,(Model!$AJ$13*Y30+Model!$AJ$14*AA30+Model!$AJ$15*Z29+Model!$AJ$16*Z31)/Model!$AJ$17))</f>
        <v>0</v>
      </c>
      <c r="AA30" s="12">
        <f>IF(Model!$M$18=0,0,IF(AND(Model!$M$16=1,AA$4&gt;=Model!$M$13-0.000000001,AA$4&lt;=Model!$M$13+Model!$M$15+0.000000001,$A30&gt;=Model!$M$14-0.000000001,$A30&lt;=Model!$M$14+Model!$M$15+0.000000001),Model!$M$12,(Model!$AJ$13*Z30+Model!$AJ$14*AB30+Model!$AJ$15*AA29+Model!$AJ$16*AA31)/Model!$AJ$17))</f>
        <v>0</v>
      </c>
      <c r="AB30" s="12">
        <f>IF(Model!$M$18=0,0,IF(AND(Model!$M$16=1,AB$4&gt;=Model!$M$13-0.000000001,AB$4&lt;=Model!$M$13+Model!$M$15+0.000000001,$A30&gt;=Model!$M$14-0.000000001,$A30&lt;=Model!$M$14+Model!$M$15+0.000000001),Model!$M$12,(Model!$AJ$13*AA30+Model!$AJ$14*AC30+Model!$AJ$15*AB29+Model!$AJ$16*AB31)/Model!$AJ$17))</f>
        <v>0</v>
      </c>
      <c r="AC30" s="12">
        <f ca="1">IF(Model!$M$18=0,0,IF(AND(Model!$M$16=1,AC$4&gt;=Model!$M$13-0.000000001,AC$4&lt;=Model!$M$13+Model!$M$15+0.000000001,$A30&gt;=Model!$M$14-0.000000001,$A30&lt;=Model!$M$14+Model!$M$15+0.000000001),Model!$M$12,(Model!$AJ$13*AB30+Model!$AJ$14*AD30+Model!$AJ$15*AC29+Model!$AJ$16*AC31)/Model!$AJ$17))</f>
        <v>6.4889866231652743E-2</v>
      </c>
      <c r="AD30" s="12">
        <f ca="1">IF(Model!$M$18=0,0,IF(AND(Model!$M$16=1,AD$4&gt;=Model!$M$13-0.000000001,AD$4&lt;=Model!$M$13+Model!$M$15+0.000000001,$A30&gt;=Model!$M$14-0.000000001,$A30&lt;=Model!$M$14+Model!$M$15+0.000000001),Model!$M$12,(Model!$AJ$13*AC30+Model!$AJ$14*AE30+Model!$AJ$15*AD29+Model!$AJ$16*AD31)/Model!$AJ$17))</f>
        <v>0.10415998498684151</v>
      </c>
      <c r="AE30" s="12">
        <f ca="1">IF(Model!$M$18=0,0,IF(AND(Model!$M$16=1,AE$4&gt;=Model!$M$13-0.000000001,AE$4&lt;=Model!$M$13+Model!$M$15+0.000000001,$A30&gt;=Model!$M$14-0.000000001,$A30&lt;=Model!$M$14+Model!$M$15+0.000000001),Model!$M$12,(Model!$AJ$13*AD30+Model!$AJ$14*AF30+Model!$AJ$15*AE29+Model!$AJ$16*AE31)/Model!$AJ$17))</f>
        <v>0.13205889226673387</v>
      </c>
      <c r="AF30" s="12">
        <f ca="1">IF(Model!$M$18=0,0,IF(AND(Model!$M$16=1,AF$4&gt;=Model!$M$13-0.000000001,AF$4&lt;=Model!$M$13+Model!$M$15+0.000000001,$A30&gt;=Model!$M$14-0.000000001,$A30&lt;=Model!$M$14+Model!$M$15+0.000000001),Model!$M$12,(Model!$AJ$13*AE30+Model!$AJ$14*AG30+Model!$AJ$15*AF29+Model!$AJ$16*AF31)/Model!$AJ$17))</f>
        <v>0.15399032222205936</v>
      </c>
      <c r="AG30" s="12">
        <f ca="1">IF(Model!$M$18=0,0,IF(AND(Model!$M$16=1,AG$4&gt;=Model!$M$13-0.000000001,AG$4&lt;=Model!$M$13+Model!$M$15+0.000000001,$A30&gt;=Model!$M$14-0.000000001,$A30&lt;=Model!$M$14+Model!$M$15+0.000000001),Model!$M$12,(Model!$AJ$13*AF30+Model!$AJ$14*AH30+Model!$AJ$15*AG29+Model!$AJ$16*AG31)/Model!$AJ$17))</f>
        <v>0.17231965817988384</v>
      </c>
      <c r="AH30" s="12">
        <f ca="1">IF(Model!$M$18=0,0,IF(AND(Model!$M$16=1,AH$4&gt;=Model!$M$13-0.000000001,AH$4&lt;=Model!$M$13+Model!$M$15+0.000000001,$A30&gt;=Model!$M$14-0.000000001,$A30&lt;=Model!$M$14+Model!$M$15+0.000000001),Model!$M$12,(Model!$AJ$13*AG30+Model!$AJ$14*AI30+Model!$AJ$15*AH29+Model!$AJ$16*AH31)/Model!$AJ$17))</f>
        <v>0.18823898243152001</v>
      </c>
      <c r="AI30" s="12">
        <f ca="1">IF(Model!$M$18=0,0,IF(AND(Model!$M$16=1,AI$4&gt;=Model!$M$13-0.000000001,AI$4&lt;=Model!$M$13+Model!$M$15+0.000000001,$A30&gt;=Model!$M$14-0.000000001,$A30&lt;=Model!$M$14+Model!$M$15+0.000000001),Model!$M$12,(Model!$AJ$13*AH30+Model!$AJ$14*AJ30+Model!$AJ$15*AI29+Model!$AJ$16*AI31)/Model!$AJ$17))</f>
        <v>0.20242371070876358</v>
      </c>
      <c r="AJ30" s="12">
        <f ca="1">IF(Model!$M$18=0,0,IF(AND(Model!$M$16=1,AJ$4&gt;=Model!$M$13-0.000000001,AJ$4&lt;=Model!$M$13+Model!$M$15+0.000000001,$A30&gt;=Model!$M$14-0.000000001,$A30&lt;=Model!$M$14+Model!$M$15+0.000000001),Model!$M$12,(Model!$AJ$13*AI30+Model!$AJ$14*AK30+Model!$AJ$15*AJ29+Model!$AJ$16*AJ31)/Model!$AJ$17))</f>
        <v>0.21529115407395844</v>
      </c>
      <c r="AK30" s="12">
        <f ca="1">IF(Model!$M$18=0,0,IF(AND(Model!$M$16=1,AK$4&gt;=Model!$M$13-0.000000001,AK$4&lt;=Model!$M$13+Model!$M$15+0.000000001,$A30&gt;=Model!$M$14-0.000000001,$A30&lt;=Model!$M$14+Model!$M$15+0.000000001),Model!$M$12,(Model!$AJ$13*AJ30+Model!$AJ$14*AL30+Model!$AJ$15*AK29+Model!$AJ$16*AK31)/Model!$AJ$17))</f>
        <v>0.22711545454241786</v>
      </c>
      <c r="AL30" s="12">
        <f ca="1">IF(Model!$M$18=0,0,IF(AND(Model!$M$16=1,AL$4&gt;=Model!$M$13-0.000000001,AL$4&lt;=Model!$M$13+Model!$M$15+0.000000001,$A30&gt;=Model!$M$14-0.000000001,$A30&lt;=Model!$M$14+Model!$M$15+0.000000001),Model!$M$12,(Model!$AJ$13*AK30+Model!$AJ$14*AM30+Model!$AJ$15*AL29+Model!$AJ$16*AL31)/Model!$AJ$17))</f>
        <v>0.23808488689409846</v>
      </c>
      <c r="AM30" s="12">
        <f ca="1">IF(Model!$M$18=0,0,IF(AND(Model!$M$16=1,AM$4&gt;=Model!$M$13-0.000000001,AM$4&lt;=Model!$M$13+Model!$M$15+0.000000001,$A30&gt;=Model!$M$14-0.000000001,$A30&lt;=Model!$M$14+Model!$M$15+0.000000001),Model!$M$12,(Model!$AJ$13*AL30+Model!$AJ$14*AN30+Model!$AJ$15*AM29+Model!$AJ$16*AM31)/Model!$AJ$17))</f>
        <v>0.24833330043284232</v>
      </c>
      <c r="AN30" s="12">
        <f ca="1">IF(Model!$M$18=0,0,IF(AND(Model!$M$16=1,AN$4&gt;=Model!$M$13-0.000000001,AN$4&lt;=Model!$M$13+Model!$M$15+0.000000001,$A30&gt;=Model!$M$14-0.000000001,$A30&lt;=Model!$M$14+Model!$M$15+0.000000001),Model!$M$12,(Model!$AJ$13*AM30+Model!$AJ$14*AO30+Model!$AJ$15*AN29+Model!$AJ$16*AN31)/Model!$AJ$17))</f>
        <v>0.25795867751832835</v>
      </c>
      <c r="AO30" s="12">
        <f ca="1">IF(Model!$M$18=0,0,IF(AND(Model!$M$16=1,AO$4&gt;=Model!$M$13-0.000000001,AO$4&lt;=Model!$M$13+Model!$M$15+0.000000001,$A30&gt;=Model!$M$14-0.000000001,$A30&lt;=Model!$M$14+Model!$M$15+0.000000001),Model!$M$12,(Model!$AJ$13*AN30+Model!$AJ$14*AP30+Model!$AJ$15*AO29+Model!$AJ$16*AO31)/Model!$AJ$17))</f>
        <v>0.26703468057834279</v>
      </c>
      <c r="AP30" s="12">
        <f ca="1">IF(Model!$M$18=0,0,IF(AND(Model!$M$16=1,AP$4&gt;=Model!$M$13-0.000000001,AP$4&lt;=Model!$M$13+Model!$M$15+0.000000001,$A30&gt;=Model!$M$14-0.000000001,$A30&lt;=Model!$M$14+Model!$M$15+0.000000001),Model!$M$12,(Model!$AJ$13*AO30+Model!$AJ$14*AQ30+Model!$AJ$15*AP29+Model!$AJ$16*AP31)/Model!$AJ$17))</f>
        <v>0.27561810983568363</v>
      </c>
      <c r="AQ30" s="12">
        <f ca="1">IF(Model!$M$18=0,0,IF(AND(Model!$M$16=1,AQ$4&gt;=Model!$M$13-0.000000001,AQ$4&lt;=Model!$M$13+Model!$M$15+0.000000001,$A30&gt;=Model!$M$14-0.000000001,$A30&lt;=Model!$M$14+Model!$M$15+0.000000001),Model!$M$12,(Model!$AJ$13*AP30+Model!$AJ$14*AR30+Model!$AJ$15*AQ29+Model!$AJ$16*AQ31)/Model!$AJ$17))</f>
        <v>0.28375384896865391</v>
      </c>
      <c r="AR30" s="12">
        <f ca="1">IF(Model!$M$18=0,0,IF(AND(Model!$M$16=1,AR$4&gt;=Model!$M$13-0.000000001,AR$4&lt;=Model!$M$13+Model!$M$15+0.000000001,$A30&gt;=Model!$M$14-0.000000001,$A30&lt;=Model!$M$14+Model!$M$15+0.000000001),Model!$M$12,(Model!$AJ$13*AQ30+Model!$AJ$14*AS30+Model!$AJ$15*AR29+Model!$AJ$16*AR31)/Model!$AJ$17))</f>
        <v>0.29147820647602751</v>
      </c>
      <c r="AS30" s="12">
        <f ca="1">IF(Model!$M$18=0,0,IF(AND(Model!$M$16=1,AS$4&gt;=Model!$M$13-0.000000001,AS$4&lt;=Model!$M$13+Model!$M$15+0.000000001,$A30&gt;=Model!$M$14-0.000000001,$A30&lt;=Model!$M$14+Model!$M$15+0.000000001),Model!$M$12,(Model!$AJ$13*AR30+Model!$AJ$14*AT30+Model!$AJ$15*AS29+Model!$AJ$16*AS31)/Model!$AJ$17))</f>
        <v>0.29882120071094215</v>
      </c>
      <c r="AT30" s="12">
        <f ca="1">IF(Model!$M$18=0,0,IF(AND(Model!$M$16=1,AT$4&gt;=Model!$M$13-0.000000001,AT$4&lt;=Model!$M$13+Model!$M$15+0.000000001,$A30&gt;=Model!$M$14-0.000000001,$A30&lt;=Model!$M$14+Model!$M$15+0.000000001),Model!$M$12,(Model!$AJ$13*AS30+Model!$AJ$14*AU30+Model!$AJ$15*AT29+Model!$AJ$16*AT31)/Model!$AJ$17))</f>
        <v>0.30580813005006252</v>
      </c>
      <c r="AU30" s="12">
        <f ca="1">IF(Model!$M$18=0,0,IF(AND(Model!$M$16=1,AU$4&gt;=Model!$M$13-0.000000001,AU$4&lt;=Model!$M$13+Model!$M$15+0.000000001,$A30&gt;=Model!$M$14-0.000000001,$A30&lt;=Model!$M$14+Model!$M$15+0.000000001),Model!$M$12,(Model!$AJ$13*AT30+Model!$AJ$14*AV30+Model!$AJ$15*AU29+Model!$AJ$16*AU31)/Model!$AJ$17))</f>
        <v>0.31246064406080426</v>
      </c>
      <c r="AV30" s="12">
        <f ca="1">IF(Model!$M$18=0,0,IF(AND(Model!$M$16=1,AV$4&gt;=Model!$M$13-0.000000001,AV$4&lt;=Model!$M$13+Model!$M$15+0.000000001,$A30&gt;=Model!$M$14-0.000000001,$A30&lt;=Model!$M$14+Model!$M$15+0.000000001),Model!$M$12,(Model!$AJ$13*AU30+Model!$AJ$14*AW30+Model!$AJ$15*AV29+Model!$AJ$16*AV31)/Model!$AJ$17))</f>
        <v>0.3187974504541945</v>
      </c>
      <c r="AW30" s="12">
        <f ca="1">IF(Model!$M$18=0,0,IF(AND(Model!$M$16=1,AW$4&gt;=Model!$M$13-0.000000001,AW$4&lt;=Model!$M$13+Model!$M$15+0.000000001,$A30&gt;=Model!$M$14-0.000000001,$A30&lt;=Model!$M$14+Model!$M$15+0.000000001),Model!$M$12,(Model!$AJ$13*AV30+Model!$AJ$14*AX30+Model!$AJ$15*AW29+Model!$AJ$16*AW31)/Model!$AJ$17))</f>
        <v>0.32483473613879682</v>
      </c>
      <c r="AX30" s="12">
        <f ca="1">IF(Model!$M$18=0,0,IF(AND(Model!$M$16=1,AX$4&gt;=Model!$M$13-0.000000001,AX$4&lt;=Model!$M$13+Model!$M$15+0.000000001,$A30&gt;=Model!$M$14-0.000000001,$A30&lt;=Model!$M$14+Model!$M$15+0.000000001),Model!$M$12,(Model!$AJ$13*AW30+Model!$AJ$14*AY30+Model!$AJ$15*AX29+Model!$AJ$16*AX31)/Model!$AJ$17))</f>
        <v>0.33058633663675713</v>
      </c>
      <c r="AY30" s="12">
        <f ca="1">IF(Model!$M$18=0,0,IF(AND(Model!$M$16=1,AY$4&gt;=Model!$M$13-0.000000001,AY$4&lt;=Model!$M$13+Model!$M$15+0.000000001,$A30&gt;=Model!$M$14-0.000000001,$A30&lt;=Model!$M$14+Model!$M$15+0.000000001),Model!$M$12,(Model!$AJ$13*AX30+Model!$AJ$14*AZ30+Model!$AJ$15*AY29+Model!$AJ$16*AY31)/Model!$AJ$17))</f>
        <v>0.33606364775839442</v>
      </c>
      <c r="AZ30" s="12">
        <f ca="1">IF(Model!$M$18=0,0,IF(AND(Model!$M$16=1,AZ$4&gt;=Model!$M$13-0.000000001,AZ$4&lt;=Model!$M$13+Model!$M$15+0.000000001,$A30&gt;=Model!$M$14-0.000000001,$A30&lt;=Model!$M$14+Model!$M$15+0.000000001),Model!$M$12,(Model!$AJ$13*AY30+Model!$AJ$14*BA30+Model!$AJ$15*AZ29+Model!$AJ$16*AZ31)/Model!$AJ$17))</f>
        <v>0.34127522900800333</v>
      </c>
      <c r="BA30" s="12">
        <f ca="1">IF(Model!$M$18=0,0,IF(AND(Model!$M$16=1,BA$4&gt;=Model!$M$13-0.000000001,BA$4&lt;=Model!$M$13+Model!$M$15+0.000000001,$A30&gt;=Model!$M$14-0.000000001,$A30&lt;=Model!$M$14+Model!$M$15+0.000000001),Model!$M$12,(Model!$AJ$13*AZ30+Model!$AJ$14*BB30+Model!$AJ$15*BA29+Model!$AJ$16*BA31)/Model!$AJ$17))</f>
        <v>0.3462259910929289</v>
      </c>
      <c r="BB30" s="12">
        <f ca="1">IF(Model!$M$18=0,0,IF(AND(Model!$M$16=1,BB$4&gt;=Model!$M$13-0.000000001,BB$4&lt;=Model!$M$13+Model!$M$15+0.000000001,$A30&gt;=Model!$M$14-0.000000001,$A30&lt;=Model!$M$14+Model!$M$15+0.000000001),Model!$M$12,(Model!$AJ$13*BA30+Model!$AJ$14*BC30+Model!$AJ$15*BB29+Model!$AJ$16*BB31)/Model!$AJ$17))</f>
        <v>0.35091577878224356</v>
      </c>
      <c r="BC30" s="12">
        <f ca="1">IF(Model!$M$18=0,0,IF(AND(Model!$M$16=1,BC$4&gt;=Model!$M$13-0.000000001,BC$4&lt;=Model!$M$13+Model!$M$15+0.000000001,$A30&gt;=Model!$M$14-0.000000001,$A30&lt;=Model!$M$14+Model!$M$15+0.000000001),Model!$M$12,(Model!$AJ$13*BB30+Model!$AJ$14*BD30+Model!$AJ$15*BC29+Model!$AJ$16*BC31)/Model!$AJ$17))</f>
        <v>0.35533703876532352</v>
      </c>
      <c r="BD30" s="12">
        <f ca="1">IF(Model!$M$18=0,0,IF(AND(Model!$M$16=1,BD$4&gt;=Model!$M$13-0.000000001,BD$4&lt;=Model!$M$13+Model!$M$15+0.000000001,$A30&gt;=Model!$M$14-0.000000001,$A30&lt;=Model!$M$14+Model!$M$15+0.000000001),Model!$M$12,(Model!$AJ$13*BC30+Model!$AJ$14*BE30+Model!$AJ$15*BD29+Model!$AJ$16*BD31)/Model!$AJ$17))</f>
        <v>0.35947107514738152</v>
      </c>
      <c r="BE30" s="12">
        <f ca="1">IF(Model!$M$18=0,0,IF(AND(Model!$M$16=1,BE$4&gt;=Model!$M$13-0.000000001,BE$4&lt;=Model!$M$13+Model!$M$15+0.000000001,$A30&gt;=Model!$M$14-0.000000001,$A30&lt;=Model!$M$14+Model!$M$15+0.000000001),Model!$M$12,(Model!$AJ$13*BD30+Model!$AJ$14*BF30+Model!$AJ$15*BE29+Model!$AJ$16*BE31)/Model!$AJ$17))</f>
        <v>0.36328210417194462</v>
      </c>
      <c r="BF30" s="12">
        <f ca="1">IF(Model!$M$18=0,0,IF(AND(Model!$M$16=1,BF$4&gt;=Model!$M$13-0.000000001,BF$4&lt;=Model!$M$13+Model!$M$15+0.000000001,$A30&gt;=Model!$M$14-0.000000001,$A30&lt;=Model!$M$14+Model!$M$15+0.000000001),Model!$M$12,(Model!$AJ$13*BE30+Model!$AJ$14*BG30+Model!$AJ$15*BF29+Model!$AJ$16*BF31)/Model!$AJ$17))</f>
        <v>0.36670786437968983</v>
      </c>
      <c r="BG30" s="12">
        <f ca="1">IF(Model!$M$18=0,0,IF(AND(Model!$M$16=1,BG$4&gt;=Model!$M$13-0.000000001,BG$4&lt;=Model!$M$13+Model!$M$15+0.000000001,$A30&gt;=Model!$M$14-0.000000001,$A30&lt;=Model!$M$14+Model!$M$15+0.000000001),Model!$M$12,(Model!$AJ$13*BF30+Model!$AJ$14*BH30+Model!$AJ$15*BG29+Model!$AJ$16*BG31)/Model!$AJ$17))</f>
        <v>0.36964482418589667</v>
      </c>
      <c r="BH30" s="12">
        <f ca="1">IF(Model!$M$18=0,0,IF(AND(Model!$M$16=1,BH$4&gt;=Model!$M$13-0.000000001,BH$4&lt;=Model!$M$13+Model!$M$15+0.000000001,$A30&gt;=Model!$M$14-0.000000001,$A30&lt;=Model!$M$14+Model!$M$15+0.000000001),Model!$M$12,(Model!$AJ$13*BG30+Model!$AJ$14*BI30+Model!$AJ$15*BH29+Model!$AJ$16*BH31)/Model!$AJ$17))</f>
        <v>0.37192490739652684</v>
      </c>
      <c r="BI30" s="12">
        <f ca="1">IF(Model!$M$18=0,0,IF(AND(Model!$M$16=1,BI$4&gt;=Model!$M$13-0.000000001,BI$4&lt;=Model!$M$13+Model!$M$15+0.000000001,$A30&gt;=Model!$M$14-0.000000001,$A30&lt;=Model!$M$14+Model!$M$15+0.000000001),Model!$M$12,(Model!$AJ$13*BH30+Model!$AJ$14*BJ30+Model!$AJ$15*BI29+Model!$AJ$16*BI31)/Model!$AJ$17))</f>
        <v>0.37327889532027797</v>
      </c>
      <c r="BJ30" s="12">
        <f ca="1">IF(Model!$M$18=0,0,IF(AND(Model!$M$16=1,BJ$4&gt;=Model!$M$13-0.000000001,BJ$4&lt;=Model!$M$13+Model!$M$15+0.000000001,$A30&gt;=Model!$M$14-0.000000001,$A30&lt;=Model!$M$14+Model!$M$15+0.000000001),Model!$M$12,BI30))</f>
        <v>0.37327889532027797</v>
      </c>
      <c r="BK30" s="1"/>
    </row>
    <row r="31" spans="1:63" ht="13.5" customHeight="1">
      <c r="A31" s="14">
        <f>Model!$M$7-26*Model!$AJ$9</f>
        <v>0.7</v>
      </c>
      <c r="B31" s="12">
        <f>IF(Model!$M$18=0,0,IF(AND(Model!$M$16=1,B$4&gt;=Model!$M$13-0.000000001,B$4&lt;=Model!$M$13+Model!$M$15+0.000000001,$A31&gt;=Model!$M$14-0.000000001,$A31&lt;=Model!$M$14+Model!$M$15+0.000000001),Model!$M$12,Model!$M$11))</f>
        <v>1</v>
      </c>
      <c r="C31" s="12">
        <f ca="1">IF(Model!$M$18=0,0,IF(AND(Model!$M$16=1,C$4&gt;=Model!$M$13-0.000000001,C$4&lt;=Model!$M$13+Model!$M$15+0.000000001,$A31&gt;=Model!$M$14-0.000000001,$A31&lt;=Model!$M$14+Model!$M$15+0.000000001),Model!$M$12,(Model!$AJ$13*B31+Model!$AJ$14*D31+Model!$AJ$15*C30+Model!$AJ$16*C32)/Model!$AJ$17))</f>
        <v>0.99957001283543034</v>
      </c>
      <c r="D31" s="12">
        <f ca="1">IF(Model!$M$18=0,0,IF(AND(Model!$M$16=1,D$4&gt;=Model!$M$13-0.000000001,D$4&lt;=Model!$M$13+Model!$M$15+0.000000001,$A31&gt;=Model!$M$14-0.000000001,$A31&lt;=Model!$M$14+Model!$M$15+0.000000001),Model!$M$12,(Model!$AJ$13*C31+Model!$AJ$14*E31+Model!$AJ$15*D30+Model!$AJ$16*D32)/Model!$AJ$17))</f>
        <v>0.99892224784714512</v>
      </c>
      <c r="E31" s="12">
        <f ca="1">IF(Model!$M$18=0,0,IF(AND(Model!$M$16=1,E$4&gt;=Model!$M$13-0.000000001,E$4&lt;=Model!$M$13+Model!$M$15+0.000000001,$A31&gt;=Model!$M$14-0.000000001,$A31&lt;=Model!$M$14+Model!$M$15+0.000000001),Model!$M$12,(Model!$AJ$13*D31+Model!$AJ$14*F31+Model!$AJ$15*E30+Model!$AJ$16*E32)/Model!$AJ$17))</f>
        <v>0.99794359265148502</v>
      </c>
      <c r="F31" s="12">
        <f ca="1">IF(Model!$M$18=0,0,IF(AND(Model!$M$16=1,F$4&gt;=Model!$M$13-0.000000001,F$4&lt;=Model!$M$13+Model!$M$15+0.000000001,$A31&gt;=Model!$M$14-0.000000001,$A31&lt;=Model!$M$14+Model!$M$15+0.000000001),Model!$M$12,(Model!$AJ$13*E31+Model!$AJ$14*G31+Model!$AJ$15*F30+Model!$AJ$16*F32)/Model!$AJ$17))</f>
        <v>0.99646214125663668</v>
      </c>
      <c r="G31" s="12">
        <f ca="1">IF(Model!$M$18=0,0,IF(AND(Model!$M$16=1,G$4&gt;=Model!$M$13-0.000000001,G$4&lt;=Model!$M$13+Model!$M$15+0.000000001,$A31&gt;=Model!$M$14-0.000000001,$A31&lt;=Model!$M$14+Model!$M$15+0.000000001),Model!$M$12,(Model!$AJ$13*F31+Model!$AJ$14*H31+Model!$AJ$15*G30+Model!$AJ$16*G32)/Model!$AJ$17))</f>
        <v>0.99421653705047286</v>
      </c>
      <c r="H31" s="12">
        <f ca="1">IF(Model!$M$18=0,0,IF(AND(Model!$M$16=1,H$4&gt;=Model!$M$13-0.000000001,H$4&lt;=Model!$M$13+Model!$M$15+0.000000001,$A31&gt;=Model!$M$14-0.000000001,$A31&lt;=Model!$M$14+Model!$M$15+0.000000001),Model!$M$12,(Model!$AJ$13*G31+Model!$AJ$14*I31+Model!$AJ$15*H30+Model!$AJ$16*H32)/Model!$AJ$17))</f>
        <v>0.99080922837404339</v>
      </c>
      <c r="I31" s="12">
        <f ca="1">IF(Model!$M$18=0,0,IF(AND(Model!$M$16=1,I$4&gt;=Model!$M$13-0.000000001,I$4&lt;=Model!$M$13+Model!$M$15+0.000000001,$A31&gt;=Model!$M$14-0.000000001,$A31&lt;=Model!$M$14+Model!$M$15+0.000000001),Model!$M$12,(Model!$AJ$13*H31+Model!$AJ$14*J31+Model!$AJ$15*I30+Model!$AJ$16*I32)/Model!$AJ$17))</f>
        <v>0.98563507394772143</v>
      </c>
      <c r="J31" s="12">
        <f ca="1">IF(Model!$M$18=0,0,IF(AND(Model!$M$16=1,J$4&gt;=Model!$M$13-0.000000001,J$4&lt;=Model!$M$13+Model!$M$15+0.000000001,$A31&gt;=Model!$M$14-0.000000001,$A31&lt;=Model!$M$14+Model!$M$15+0.000000001),Model!$M$12,(Model!$AJ$13*I31+Model!$AJ$14*K31+Model!$AJ$15*J30+Model!$AJ$16*J32)/Model!$AJ$17))</f>
        <v>0.97777204337128432</v>
      </c>
      <c r="K31" s="12">
        <f ca="1">IF(Model!$M$18=0,0,IF(AND(Model!$M$16=1,K$4&gt;=Model!$M$13-0.000000001,K$4&lt;=Model!$M$13+Model!$M$15+0.000000001,$A31&gt;=Model!$M$14-0.000000001,$A31&lt;=Model!$M$14+Model!$M$15+0.000000001),Model!$M$12,(Model!$AJ$13*J31+Model!$AJ$14*L31+Model!$AJ$15*K30+Model!$AJ$16*K32)/Model!$AJ$17))</f>
        <v>0.9658133872055843</v>
      </c>
      <c r="L31" s="12">
        <f ca="1">IF(Model!$M$18=0,0,IF(AND(Model!$M$16=1,L$4&gt;=Model!$M$13-0.000000001,L$4&lt;=Model!$M$13+Model!$M$15+0.000000001,$A31&gt;=Model!$M$14-0.000000001,$A31&lt;=Model!$M$14+Model!$M$15+0.000000001),Model!$M$12,(Model!$AJ$13*K31+Model!$AJ$14*M31+Model!$AJ$15*L30+Model!$AJ$16*L32)/Model!$AJ$17))</f>
        <v>0.94760915265416124</v>
      </c>
      <c r="M31" s="12">
        <f ca="1">IF(Model!$M$18=0,0,IF(AND(Model!$M$16=1,M$4&gt;=Model!$M$13-0.000000001,M$4&lt;=Model!$M$13+Model!$M$15+0.000000001,$A31&gt;=Model!$M$14-0.000000001,$A31&lt;=Model!$M$14+Model!$M$15+0.000000001),Model!$M$12,(Model!$AJ$13*L31+Model!$AJ$14*N31+Model!$AJ$15*M30+Model!$AJ$16*M32)/Model!$AJ$17))</f>
        <v>0.91986796947349092</v>
      </c>
      <c r="N31" s="12">
        <f ca="1">IF(Model!$M$18=0,0,IF(AND(Model!$M$16=1,N$4&gt;=Model!$M$13-0.000000001,N$4&lt;=Model!$M$13+Model!$M$15+0.000000001,$A31&gt;=Model!$M$14-0.000000001,$A31&lt;=Model!$M$14+Model!$M$15+0.000000001),Model!$M$12,(Model!$AJ$13*M31+Model!$AJ$14*O31+Model!$AJ$15*N30+Model!$AJ$16*N32)/Model!$AJ$17))</f>
        <v>0.87755150366061163</v>
      </c>
      <c r="O31" s="12">
        <f ca="1">IF(Model!$M$18=0,0,IF(AND(Model!$M$16=1,O$4&gt;=Model!$M$13-0.000000001,O$4&lt;=Model!$M$13+Model!$M$15+0.000000001,$A31&gt;=Model!$M$14-0.000000001,$A31&lt;=Model!$M$14+Model!$M$15+0.000000001),Model!$M$12,(Model!$AJ$13*N31+Model!$AJ$14*P31+Model!$AJ$15*O30+Model!$AJ$16*O32)/Model!$AJ$17))</f>
        <v>0.81301396910159918</v>
      </c>
      <c r="P31" s="12">
        <f ca="1">IF(Model!$M$18=0,0,IF(AND(Model!$M$16=1,P$4&gt;=Model!$M$13-0.000000001,P$4&lt;=Model!$M$13+Model!$M$15+0.000000001,$A31&gt;=Model!$M$14-0.000000001,$A31&lt;=Model!$M$14+Model!$M$15+0.000000001),Model!$M$12,(Model!$AJ$13*O31+Model!$AJ$14*Q31+Model!$AJ$15*P30+Model!$AJ$16*P32)/Model!$AJ$17))</f>
        <v>0.71515026183977448</v>
      </c>
      <c r="Q31" s="12">
        <f ca="1">IF(Model!$M$18=0,0,IF(AND(Model!$M$16=1,Q$4&gt;=Model!$M$13-0.000000001,Q$4&lt;=Model!$M$13+Model!$M$15+0.000000001,$A31&gt;=Model!$M$14-0.000000001,$A31&lt;=Model!$M$14+Model!$M$15+0.000000001),Model!$M$12,(Model!$AJ$13*P31+Model!$AJ$14*R31+Model!$AJ$15*Q30+Model!$AJ$16*Q32)/Model!$AJ$17))</f>
        <v>0.57087487241028656</v>
      </c>
      <c r="R31" s="12">
        <f ca="1">IF(Model!$M$18=0,0,IF(AND(Model!$M$16=1,R$4&gt;=Model!$M$13-0.000000001,R$4&lt;=Model!$M$13+Model!$M$15+0.000000001,$A31&gt;=Model!$M$14-0.000000001,$A31&lt;=Model!$M$14+Model!$M$15+0.000000001),Model!$M$12,(Model!$AJ$13*Q31+Model!$AJ$14*S31+Model!$AJ$15*R30+Model!$AJ$16*R32)/Model!$AJ$17))</f>
        <v>0.38331866123894881</v>
      </c>
      <c r="S31" s="12">
        <f ca="1">IF(Model!$M$18=0,0,IF(AND(Model!$M$16=1,S$4&gt;=Model!$M$13-0.000000001,S$4&lt;=Model!$M$13+Model!$M$15+0.000000001,$A31&gt;=Model!$M$14-0.000000001,$A31&lt;=Model!$M$14+Model!$M$15+0.000000001),Model!$M$12,(Model!$AJ$13*R31+Model!$AJ$14*T31+Model!$AJ$15*S30+Model!$AJ$16*S32)/Model!$AJ$17))</f>
        <v>0.29020986650995778</v>
      </c>
      <c r="T31" s="12">
        <f ca="1">IF(Model!$M$18=0,0,IF(AND(Model!$M$16=1,T$4&gt;=Model!$M$13-0.000000001,T$4&lt;=Model!$M$13+Model!$M$15+0.000000001,$A31&gt;=Model!$M$14-0.000000001,$A31&lt;=Model!$M$14+Model!$M$15+0.000000001),Model!$M$12,(Model!$AJ$13*S31+Model!$AJ$14*U31+Model!$AJ$15*T30+Model!$AJ$16*T32)/Model!$AJ$17))</f>
        <v>0.23780172377329661</v>
      </c>
      <c r="U31" s="12">
        <f ca="1">IF(Model!$M$18=0,0,IF(AND(Model!$M$16=1,U$4&gt;=Model!$M$13-0.000000001,U$4&lt;=Model!$M$13+Model!$M$15+0.000000001,$A31&gt;=Model!$M$14-0.000000001,$A31&lt;=Model!$M$14+Model!$M$15+0.000000001),Model!$M$12,(Model!$AJ$13*T31+Model!$AJ$14*V31+Model!$AJ$15*U30+Model!$AJ$16*U32)/Model!$AJ$17))</f>
        <v>0.20487547704148812</v>
      </c>
      <c r="V31" s="12">
        <f ca="1">IF(Model!$M$18=0,0,IF(AND(Model!$M$16=1,V$4&gt;=Model!$M$13-0.000000001,V$4&lt;=Model!$M$13+Model!$M$15+0.000000001,$A31&gt;=Model!$M$14-0.000000001,$A31&lt;=Model!$M$14+Model!$M$15+0.000000001),Model!$M$12,(Model!$AJ$13*U31+Model!$AJ$14*W31+Model!$AJ$15*V30+Model!$AJ$16*V32)/Model!$AJ$17))</f>
        <v>0.1823045768934031</v>
      </c>
      <c r="W31" s="12">
        <f ca="1">IF(Model!$M$18=0,0,IF(AND(Model!$M$16=1,W$4&gt;=Model!$M$13-0.000000001,W$4&lt;=Model!$M$13+Model!$M$15+0.000000001,$A31&gt;=Model!$M$14-0.000000001,$A31&lt;=Model!$M$14+Model!$M$15+0.000000001),Model!$M$12,(Model!$AJ$13*V31+Model!$AJ$14*X31+Model!$AJ$15*W30+Model!$AJ$16*W32)/Model!$AJ$17))</f>
        <v>0.16580893418844594</v>
      </c>
      <c r="X31" s="12">
        <f ca="1">IF(Model!$M$18=0,0,IF(AND(Model!$M$16=1,X$4&gt;=Model!$M$13-0.000000001,X$4&lt;=Model!$M$13+Model!$M$15+0.000000001,$A31&gt;=Model!$M$14-0.000000001,$A31&lt;=Model!$M$14+Model!$M$15+0.000000001),Model!$M$12,(Model!$AJ$13*W31+Model!$AJ$14*Y31+Model!$AJ$15*X30+Model!$AJ$16*X32)/Model!$AJ$17))</f>
        <v>0.15323584787146544</v>
      </c>
      <c r="Y31" s="12">
        <f ca="1">IF(Model!$M$18=0,0,IF(AND(Model!$M$16=1,Y$4&gt;=Model!$M$13-0.000000001,Y$4&lt;=Model!$M$13+Model!$M$15+0.000000001,$A31&gt;=Model!$M$14-0.000000001,$A31&lt;=Model!$M$14+Model!$M$15+0.000000001),Model!$M$12,(Model!$AJ$13*X31+Model!$AJ$14*Z31+Model!$AJ$15*Y30+Model!$AJ$16*Y32)/Model!$AJ$17))</f>
        <v>0.14350546655804247</v>
      </c>
      <c r="Z31" s="12">
        <f ca="1">IF(Model!$M$18=0,0,IF(AND(Model!$M$16=1,Z$4&gt;=Model!$M$13-0.000000001,Z$4&lt;=Model!$M$13+Model!$M$15+0.000000001,$A31&gt;=Model!$M$14-0.000000001,$A31&lt;=Model!$M$14+Model!$M$15+0.000000001),Model!$M$12,(Model!$AJ$13*Y31+Model!$AJ$14*AA31+Model!$AJ$15*Z30+Model!$AJ$16*Z32)/Model!$AJ$17))</f>
        <v>0.1362820748094743</v>
      </c>
      <c r="AA31" s="12">
        <f ca="1">IF(Model!$M$18=0,0,IF(AND(Model!$M$16=1,AA$4&gt;=Model!$M$13-0.000000001,AA$4&lt;=Model!$M$13+Model!$M$15+0.000000001,$A31&gt;=Model!$M$14-0.000000001,$A31&lt;=Model!$M$14+Model!$M$15+0.000000001),Model!$M$12,(Model!$AJ$13*Z31+Model!$AJ$14*AB31+Model!$AJ$15*AA30+Model!$AJ$16*AA32)/Model!$AJ$17))</f>
        <v>0.13223031403018312</v>
      </c>
      <c r="AB31" s="12">
        <f ca="1">IF(Model!$M$18=0,0,IF(AND(Model!$M$16=1,AB$4&gt;=Model!$M$13-0.000000001,AB$4&lt;=Model!$M$13+Model!$M$15+0.000000001,$A31&gt;=Model!$M$14-0.000000001,$A31&lt;=Model!$M$14+Model!$M$15+0.000000001),Model!$M$12,(Model!$AJ$13*AA31+Model!$AJ$14*AC31+Model!$AJ$15*AB30+Model!$AJ$16*AB32)/Model!$AJ$17))</f>
        <v>0.13457300569175523</v>
      </c>
      <c r="AC31" s="12">
        <f ca="1">IF(Model!$M$18=0,0,IF(AND(Model!$M$16=1,AC$4&gt;=Model!$M$13-0.000000001,AC$4&lt;=Model!$M$13+Model!$M$15+0.000000001,$A31&gt;=Model!$M$14-0.000000001,$A31&lt;=Model!$M$14+Model!$M$15+0.000000001),Model!$M$12,(Model!$AJ$13*AB31+Model!$AJ$14*AD31+Model!$AJ$15*AC30+Model!$AJ$16*AC32)/Model!$AJ$17))</f>
        <v>0.15539269455331389</v>
      </c>
      <c r="AD31" s="12">
        <f ca="1">IF(Model!$M$18=0,0,IF(AND(Model!$M$16=1,AD$4&gt;=Model!$M$13-0.000000001,AD$4&lt;=Model!$M$13+Model!$M$15+0.000000001,$A31&gt;=Model!$M$14-0.000000001,$A31&lt;=Model!$M$14+Model!$M$15+0.000000001),Model!$M$12,(Model!$AJ$13*AC31+Model!$AJ$14*AE31+Model!$AJ$15*AD30+Model!$AJ$16*AD32)/Model!$AJ$17))</f>
        <v>0.17697375860044534</v>
      </c>
      <c r="AE31" s="12">
        <f ca="1">IF(Model!$M$18=0,0,IF(AND(Model!$M$16=1,AE$4&gt;=Model!$M$13-0.000000001,AE$4&lt;=Model!$M$13+Model!$M$15+0.000000001,$A31&gt;=Model!$M$14-0.000000001,$A31&lt;=Model!$M$14+Model!$M$15+0.000000001),Model!$M$12,(Model!$AJ$13*AD31+Model!$AJ$14*AF31+Model!$AJ$15*AE30+Model!$AJ$16*AE32)/Model!$AJ$17))</f>
        <v>0.19597360372563102</v>
      </c>
      <c r="AF31" s="12">
        <f ca="1">IF(Model!$M$18=0,0,IF(AND(Model!$M$16=1,AF$4&gt;=Model!$M$13-0.000000001,AF$4&lt;=Model!$M$13+Model!$M$15+0.000000001,$A31&gt;=Model!$M$14-0.000000001,$A31&lt;=Model!$M$14+Model!$M$15+0.000000001),Model!$M$12,(Model!$AJ$13*AE31+Model!$AJ$14*AG31+Model!$AJ$15*AF30+Model!$AJ$16*AF32)/Model!$AJ$17))</f>
        <v>0.21231919838521962</v>
      </c>
      <c r="AG31" s="12">
        <f ca="1">IF(Model!$M$18=0,0,IF(AND(Model!$M$16=1,AG$4&gt;=Model!$M$13-0.000000001,AG$4&lt;=Model!$M$13+Model!$M$15+0.000000001,$A31&gt;=Model!$M$14-0.000000001,$A31&lt;=Model!$M$14+Model!$M$15+0.000000001),Model!$M$12,(Model!$AJ$13*AF31+Model!$AJ$14*AH31+Model!$AJ$15*AG30+Model!$AJ$16*AG32)/Model!$AJ$17))</f>
        <v>0.22651660378192817</v>
      </c>
      <c r="AH31" s="12">
        <f ca="1">IF(Model!$M$18=0,0,IF(AND(Model!$M$16=1,AH$4&gt;=Model!$M$13-0.000000001,AH$4&lt;=Model!$M$13+Model!$M$15+0.000000001,$A31&gt;=Model!$M$14-0.000000001,$A31&lt;=Model!$M$14+Model!$M$15+0.000000001),Model!$M$12,(Model!$AJ$13*AG31+Model!$AJ$14*AI31+Model!$AJ$15*AH30+Model!$AJ$16*AH32)/Model!$AJ$17))</f>
        <v>0.23905374873868157</v>
      </c>
      <c r="AI31" s="12">
        <f ca="1">IF(Model!$M$18=0,0,IF(AND(Model!$M$16=1,AI$4&gt;=Model!$M$13-0.000000001,AI$4&lt;=Model!$M$13+Model!$M$15+0.000000001,$A31&gt;=Model!$M$14-0.000000001,$A31&lt;=Model!$M$14+Model!$M$15+0.000000001),Model!$M$12,(Model!$AJ$13*AH31+Model!$AJ$14*AJ31+Model!$AJ$15*AI30+Model!$AJ$16*AI32)/Model!$AJ$17))</f>
        <v>0.25030467954060182</v>
      </c>
      <c r="AJ31" s="12">
        <f ca="1">IF(Model!$M$18=0,0,IF(AND(Model!$M$16=1,AJ$4&gt;=Model!$M$13-0.000000001,AJ$4&lt;=Model!$M$13+Model!$M$15+0.000000001,$A31&gt;=Model!$M$14-0.000000001,$A31&lt;=Model!$M$14+Model!$M$15+0.000000001),Model!$M$12,(Model!$AJ$13*AI31+Model!$AJ$14*AK31+Model!$AJ$15*AJ30+Model!$AJ$16*AJ32)/Model!$AJ$17))</f>
        <v>0.26054131902680128</v>
      </c>
      <c r="AK31" s="12">
        <f ca="1">IF(Model!$M$18=0,0,IF(AND(Model!$M$16=1,AK$4&gt;=Model!$M$13-0.000000001,AK$4&lt;=Model!$M$13+Model!$M$15+0.000000001,$A31&gt;=Model!$M$14-0.000000001,$A31&lt;=Model!$M$14+Model!$M$15+0.000000001),Model!$M$12,(Model!$AJ$13*AJ31+Model!$AJ$14*AL31+Model!$AJ$15*AK30+Model!$AJ$16*AK32)/Model!$AJ$17))</f>
        <v>0.26995987555881806</v>
      </c>
      <c r="AL31" s="12">
        <f ca="1">IF(Model!$M$18=0,0,IF(AND(Model!$M$16=1,AL$4&gt;=Model!$M$13-0.000000001,AL$4&lt;=Model!$M$13+Model!$M$15+0.000000001,$A31&gt;=Model!$M$14-0.000000001,$A31&lt;=Model!$M$14+Model!$M$15+0.000000001),Model!$M$12,(Model!$AJ$13*AK31+Model!$AJ$14*AM31+Model!$AJ$15*AL30+Model!$AJ$16*AL32)/Model!$AJ$17))</f>
        <v>0.27870297319729692</v>
      </c>
      <c r="AM31" s="12">
        <f ca="1">IF(Model!$M$18=0,0,IF(AND(Model!$M$16=1,AM$4&gt;=Model!$M$13-0.000000001,AM$4&lt;=Model!$M$13+Model!$M$15+0.000000001,$A31&gt;=Model!$M$14-0.000000001,$A31&lt;=Model!$M$14+Model!$M$15+0.000000001),Model!$M$12,(Model!$AJ$13*AL31+Model!$AJ$14*AN31+Model!$AJ$15*AM30+Model!$AJ$16*AM32)/Model!$AJ$17))</f>
        <v>0.28687559973515708</v>
      </c>
      <c r="AN31" s="12">
        <f ca="1">IF(Model!$M$18=0,0,IF(AND(Model!$M$16=1,AN$4&gt;=Model!$M$13-0.000000001,AN$4&lt;=Model!$M$13+Model!$M$15+0.000000001,$A31&gt;=Model!$M$14-0.000000001,$A31&lt;=Model!$M$14+Model!$M$15+0.000000001),Model!$M$12,(Model!$AJ$13*AM31+Model!$AJ$14*AO31+Model!$AJ$15*AN30+Model!$AJ$16*AN32)/Model!$AJ$17))</f>
        <v>0.2945561861498362</v>
      </c>
      <c r="AO31" s="12">
        <f ca="1">IF(Model!$M$18=0,0,IF(AND(Model!$M$16=1,AO$4&gt;=Model!$M$13-0.000000001,AO$4&lt;=Model!$M$13+Model!$M$15+0.000000001,$A31&gt;=Model!$M$14-0.000000001,$A31&lt;=Model!$M$14+Model!$M$15+0.000000001),Model!$M$12,(Model!$AJ$13*AN31+Model!$AJ$14*AP31+Model!$AJ$15*AO30+Model!$AJ$16*AO32)/Model!$AJ$17))</f>
        <v>0.30180427285198119</v>
      </c>
      <c r="AP31" s="12">
        <f ca="1">IF(Model!$M$18=0,0,IF(AND(Model!$M$16=1,AP$4&gt;=Model!$M$13-0.000000001,AP$4&lt;=Model!$M$13+Model!$M$15+0.000000001,$A31&gt;=Model!$M$14-0.000000001,$A31&lt;=Model!$M$14+Model!$M$15+0.000000001),Model!$M$12,(Model!$AJ$13*AO31+Model!$AJ$14*AQ31+Model!$AJ$15*AP30+Model!$AJ$16*AP32)/Model!$AJ$17))</f>
        <v>0.30866584508062939</v>
      </c>
      <c r="AQ31" s="12">
        <f ca="1">IF(Model!$M$18=0,0,IF(AND(Model!$M$16=1,AQ$4&gt;=Model!$M$13-0.000000001,AQ$4&lt;=Model!$M$13+Model!$M$15+0.000000001,$A31&gt;=Model!$M$14-0.000000001,$A31&lt;=Model!$M$14+Model!$M$15+0.000000001),Model!$M$12,(Model!$AJ$13*AP31+Model!$AJ$14*AR31+Model!$AJ$15*AQ30+Model!$AJ$16*AQ32)/Model!$AJ$17))</f>
        <v>0.31517707456367966</v>
      </c>
      <c r="AR31" s="12">
        <f ca="1">IF(Model!$M$18=0,0,IF(AND(Model!$M$16=1,AR$4&gt;=Model!$M$13-0.000000001,AR$4&lt;=Model!$M$13+Model!$M$15+0.000000001,$A31&gt;=Model!$M$14-0.000000001,$A31&lt;=Model!$M$14+Model!$M$15+0.000000001),Model!$M$12,(Model!$AJ$13*AQ31+Model!$AJ$14*AS31+Model!$AJ$15*AR30+Model!$AJ$16*AR32)/Model!$AJ$17))</f>
        <v>0.32136696025696421</v>
      </c>
      <c r="AS31" s="12">
        <f ca="1">IF(Model!$M$18=0,0,IF(AND(Model!$M$16=1,AS$4&gt;=Model!$M$13-0.000000001,AS$4&lt;=Model!$M$13+Model!$M$15+0.000000001,$A31&gt;=Model!$M$14-0.000000001,$A31&lt;=Model!$M$14+Model!$M$15+0.000000001),Model!$M$12,(Model!$AJ$13*AR31+Model!$AJ$14*AT31+Model!$AJ$15*AS30+Model!$AJ$16*AS32)/Model!$AJ$17))</f>
        <v>0.3272591983888668</v>
      </c>
      <c r="AT31" s="12">
        <f ca="1">IF(Model!$M$18=0,0,IF(AND(Model!$M$16=1,AT$4&gt;=Model!$M$13-0.000000001,AT$4&lt;=Model!$M$13+Model!$M$15+0.000000001,$A31&gt;=Model!$M$14-0.000000001,$A31&lt;=Model!$M$14+Model!$M$15+0.000000001),Model!$M$12,(Model!$AJ$13*AS31+Model!$AJ$14*AU31+Model!$AJ$15*AT30+Model!$AJ$16*AT32)/Model!$AJ$17))</f>
        <v>0.33287350423906886</v>
      </c>
      <c r="AU31" s="12">
        <f ca="1">IF(Model!$M$18=0,0,IF(AND(Model!$M$16=1,AU$4&gt;=Model!$M$13-0.000000001,AU$4&lt;=Model!$M$13+Model!$M$15+0.000000001,$A31&gt;=Model!$M$14-0.000000001,$A31&lt;=Model!$M$14+Model!$M$15+0.000000001),Model!$M$12,(Model!$AJ$13*AT31+Model!$AJ$14*AV31+Model!$AJ$15*AU30+Model!$AJ$16*AU32)/Model!$AJ$17))</f>
        <v>0.33822653508747236</v>
      </c>
      <c r="AV31" s="12">
        <f ca="1">IF(Model!$M$18=0,0,IF(AND(Model!$M$16=1,AV$4&gt;=Model!$M$13-0.000000001,AV$4&lt;=Model!$M$13+Model!$M$15+0.000000001,$A31&gt;=Model!$M$14-0.000000001,$A31&lt;=Model!$M$14+Model!$M$15+0.000000001),Model!$M$12,(Model!$AJ$13*AU31+Model!$AJ$14*AW31+Model!$AJ$15*AV30+Model!$AJ$16*AV32)/Model!$AJ$17))</f>
        <v>0.34333251233580458</v>
      </c>
      <c r="AW31" s="12">
        <f ca="1">IF(Model!$M$18=0,0,IF(AND(Model!$M$16=1,AW$4&gt;=Model!$M$13-0.000000001,AW$4&lt;=Model!$M$13+Model!$M$15+0.000000001,$A31&gt;=Model!$M$14-0.000000001,$A31&lt;=Model!$M$14+Model!$M$15+0.000000001),Model!$M$12,(Model!$AJ$13*AV31+Model!$AJ$14*AX31+Model!$AJ$15*AW30+Model!$AJ$16*AW32)/Model!$AJ$17))</f>
        <v>0.34820360209899676</v>
      </c>
      <c r="AX31" s="12">
        <f ca="1">IF(Model!$M$18=0,0,IF(AND(Model!$M$16=1,AX$4&gt;=Model!$M$13-0.000000001,AX$4&lt;=Model!$M$13+Model!$M$15+0.000000001,$A31&gt;=Model!$M$14-0.000000001,$A31&lt;=Model!$M$14+Model!$M$15+0.000000001),Model!$M$12,(Model!$AJ$13*AW31+Model!$AJ$14*AY31+Model!$AJ$15*AX30+Model!$AJ$16*AX32)/Model!$AJ$17))</f>
        <v>0.35285008122207229</v>
      </c>
      <c r="AY31" s="12">
        <f ca="1">IF(Model!$M$18=0,0,IF(AND(Model!$M$16=1,AY$4&gt;=Model!$M$13-0.000000001,AY$4&lt;=Model!$M$13+Model!$M$15+0.000000001,$A31&gt;=Model!$M$14-0.000000001,$A31&lt;=Model!$M$14+Model!$M$15+0.000000001),Model!$M$12,(Model!$AJ$13*AX31+Model!$AJ$14*AZ31+Model!$AJ$15*AY30+Model!$AJ$16*AY32)/Model!$AJ$17))</f>
        <v>0.35728028439236964</v>
      </c>
      <c r="AZ31" s="12">
        <f ca="1">IF(Model!$M$18=0,0,IF(AND(Model!$M$16=1,AZ$4&gt;=Model!$M$13-0.000000001,AZ$4&lt;=Model!$M$13+Model!$M$15+0.000000001,$A31&gt;=Model!$M$14-0.000000001,$A31&lt;=Model!$M$14+Model!$M$15+0.000000001),Model!$M$12,(Model!$AJ$13*AY31+Model!$AJ$14*BA31+Model!$AJ$15*AZ30+Model!$AJ$16*AZ32)/Model!$AJ$17))</f>
        <v>0.36150029241788911</v>
      </c>
      <c r="BA31" s="12">
        <f ca="1">IF(Model!$M$18=0,0,IF(AND(Model!$M$16=1,BA$4&gt;=Model!$M$13-0.000000001,BA$4&lt;=Model!$M$13+Model!$M$15+0.000000001,$A31&gt;=Model!$M$14-0.000000001,$A31&lt;=Model!$M$14+Model!$M$15+0.000000001),Model!$M$12,(Model!$AJ$13*AZ31+Model!$AJ$14*BB31+Model!$AJ$15*BA30+Model!$AJ$16*BA32)/Model!$AJ$17))</f>
        <v>0.36551327531840738</v>
      </c>
      <c r="BB31" s="12">
        <f ca="1">IF(Model!$M$18=0,0,IF(AND(Model!$M$16=1,BB$4&gt;=Model!$M$13-0.000000001,BB$4&lt;=Model!$M$13+Model!$M$15+0.000000001,$A31&gt;=Model!$M$14-0.000000001,$A31&lt;=Model!$M$14+Model!$M$15+0.000000001),Model!$M$12,(Model!$AJ$13*BA31+Model!$AJ$14*BC31+Model!$AJ$15*BB30+Model!$AJ$16*BB32)/Model!$AJ$17))</f>
        <v>0.3693183376671153</v>
      </c>
      <c r="BC31" s="12">
        <f ca="1">IF(Model!$M$18=0,0,IF(AND(Model!$M$16=1,BC$4&gt;=Model!$M$13-0.000000001,BC$4&lt;=Model!$M$13+Model!$M$15+0.000000001,$A31&gt;=Model!$M$14-0.000000001,$A31&lt;=Model!$M$14+Model!$M$15+0.000000001),Model!$M$12,(Model!$AJ$13*BB31+Model!$AJ$14*BD31+Model!$AJ$15*BC30+Model!$AJ$16*BC32)/Model!$AJ$17))</f>
        <v>0.37290861440956324</v>
      </c>
      <c r="BD31" s="12">
        <f ca="1">IF(Model!$M$18=0,0,IF(AND(Model!$M$16=1,BD$4&gt;=Model!$M$13-0.000000001,BD$4&lt;=Model!$M$13+Model!$M$15+0.000000001,$A31&gt;=Model!$M$14-0.000000001,$A31&lt;=Model!$M$14+Model!$M$15+0.000000001),Model!$M$12,(Model!$AJ$13*BC31+Model!$AJ$14*BE31+Model!$AJ$15*BD30+Model!$AJ$16*BD32)/Model!$AJ$17))</f>
        <v>0.37626821300239238</v>
      </c>
      <c r="BE31" s="12">
        <f ca="1">IF(Model!$M$18=0,0,IF(AND(Model!$M$16=1,BE$4&gt;=Model!$M$13-0.000000001,BE$4&lt;=Model!$M$13+Model!$M$15+0.000000001,$A31&gt;=Model!$M$14-0.000000001,$A31&lt;=Model!$M$14+Model!$M$15+0.000000001),Model!$M$12,(Model!$AJ$13*BD31+Model!$AJ$14*BF31+Model!$AJ$15*BE30+Model!$AJ$16*BE32)/Model!$AJ$17))</f>
        <v>0.3793673608901808</v>
      </c>
      <c r="BF31" s="12">
        <f ca="1">IF(Model!$M$18=0,0,IF(AND(Model!$M$16=1,BF$4&gt;=Model!$M$13-0.000000001,BF$4&lt;=Model!$M$13+Model!$M$15+0.000000001,$A31&gt;=Model!$M$14-0.000000001,$A31&lt;=Model!$M$14+Model!$M$15+0.000000001),Model!$M$12,(Model!$AJ$13*BE31+Model!$AJ$14*BG31+Model!$AJ$15*BF30+Model!$AJ$16*BF32)/Model!$AJ$17))</f>
        <v>0.38215474727065585</v>
      </c>
      <c r="BG31" s="12">
        <f ca="1">IF(Model!$M$18=0,0,IF(AND(Model!$M$16=1,BG$4&gt;=Model!$M$13-0.000000001,BG$4&lt;=Model!$M$13+Model!$M$15+0.000000001,$A31&gt;=Model!$M$14-0.000000001,$A31&lt;=Model!$M$14+Model!$M$15+0.000000001),Model!$M$12,(Model!$AJ$13*BF31+Model!$AJ$14*BH31+Model!$AJ$15*BG30+Model!$AJ$16*BG32)/Model!$AJ$17))</f>
        <v>0.38454546837007703</v>
      </c>
      <c r="BH31" s="12">
        <f ca="1">IF(Model!$M$18=0,0,IF(AND(Model!$M$16=1,BH$4&gt;=Model!$M$13-0.000000001,BH$4&lt;=Model!$M$13+Model!$M$15+0.000000001,$A31&gt;=Model!$M$14-0.000000001,$A31&lt;=Model!$M$14+Model!$M$15+0.000000001),Model!$M$12,(Model!$AJ$13*BG31+Model!$AJ$14*BI31+Model!$AJ$15*BH30+Model!$AJ$16*BH32)/Model!$AJ$17))</f>
        <v>0.38640207624170025</v>
      </c>
      <c r="BI31" s="12">
        <f ca="1">IF(Model!$M$18=0,0,IF(AND(Model!$M$16=1,BI$4&gt;=Model!$M$13-0.000000001,BI$4&lt;=Model!$M$13+Model!$M$15+0.000000001,$A31&gt;=Model!$M$14-0.000000001,$A31&lt;=Model!$M$14+Model!$M$15+0.000000001),Model!$M$12,(Model!$AJ$13*BH31+Model!$AJ$14*BJ31+Model!$AJ$15*BI30+Model!$AJ$16*BI32)/Model!$AJ$17))</f>
        <v>0.3875048044087267</v>
      </c>
      <c r="BJ31" s="12">
        <f ca="1">IF(Model!$M$18=0,0,IF(AND(Model!$M$16=1,BJ$4&gt;=Model!$M$13-0.000000001,BJ$4&lt;=Model!$M$13+Model!$M$15+0.000000001,$A31&gt;=Model!$M$14-0.000000001,$A31&lt;=Model!$M$14+Model!$M$15+0.000000001),Model!$M$12,BI31))</f>
        <v>0.3875048044087267</v>
      </c>
      <c r="BK31" s="1"/>
    </row>
    <row r="32" spans="1:63" ht="13.5" customHeight="1">
      <c r="A32" s="14">
        <f>Model!$M$7-27*Model!$AJ$9</f>
        <v>0.64999999999999991</v>
      </c>
      <c r="B32" s="12">
        <f>IF(Model!$M$18=0,0,IF(AND(Model!$M$16=1,B$4&gt;=Model!$M$13-0.000000001,B$4&lt;=Model!$M$13+Model!$M$15+0.000000001,$A32&gt;=Model!$M$14-0.000000001,$A32&lt;=Model!$M$14+Model!$M$15+0.000000001),Model!$M$12,Model!$M$11))</f>
        <v>1</v>
      </c>
      <c r="C32" s="12">
        <f ca="1">IF(Model!$M$18=0,0,IF(AND(Model!$M$16=1,C$4&gt;=Model!$M$13-0.000000001,C$4&lt;=Model!$M$13+Model!$M$15+0.000000001,$A32&gt;=Model!$M$14-0.000000001,$A32&lt;=Model!$M$14+Model!$M$15+0.000000001),Model!$M$12,(Model!$AJ$13*B32+Model!$AJ$14*D32+Model!$AJ$15*C31+Model!$AJ$16*C33)/Model!$AJ$17))</f>
        <v>0.99960948528961202</v>
      </c>
      <c r="D32" s="12">
        <f ca="1">IF(Model!$M$18=0,0,IF(AND(Model!$M$16=1,D$4&gt;=Model!$M$13-0.000000001,D$4&lt;=Model!$M$13+Model!$M$15+0.000000001,$A32&gt;=Model!$M$14-0.000000001,$A32&lt;=Model!$M$14+Model!$M$15+0.000000001),Model!$M$12,(Model!$AJ$13*C32+Model!$AJ$14*E32+Model!$AJ$15*D31+Model!$AJ$16*D33)/Model!$AJ$17))</f>
        <v>0.99902251437263712</v>
      </c>
      <c r="E32" s="12">
        <f ca="1">IF(Model!$M$18=0,0,IF(AND(Model!$M$16=1,E$4&gt;=Model!$M$13-0.000000001,E$4&lt;=Model!$M$13+Model!$M$15+0.000000001,$A32&gt;=Model!$M$14-0.000000001,$A32&lt;=Model!$M$14+Model!$M$15+0.000000001),Model!$M$12,(Model!$AJ$13*D32+Model!$AJ$14*F32+Model!$AJ$15*E31+Model!$AJ$16*E33)/Model!$AJ$17))</f>
        <v>0.99813914105432588</v>
      </c>
      <c r="F32" s="12">
        <f ca="1">IF(Model!$M$18=0,0,IF(AND(Model!$M$16=1,F$4&gt;=Model!$M$13-0.000000001,F$4&lt;=Model!$M$13+Model!$M$15+0.000000001,$A32&gt;=Model!$M$14-0.000000001,$A32&lt;=Model!$M$14+Model!$M$15+0.000000001),Model!$M$12,(Model!$AJ$13*E32+Model!$AJ$14*G32+Model!$AJ$15*F31+Model!$AJ$16*F33)/Model!$AJ$17))</f>
        <v>0.99680880568791419</v>
      </c>
      <c r="G32" s="12">
        <f ca="1">IF(Model!$M$18=0,0,IF(AND(Model!$M$16=1,G$4&gt;=Model!$M$13-0.000000001,G$4&lt;=Model!$M$13+Model!$M$15+0.000000001,$A32&gt;=Model!$M$14-0.000000001,$A32&lt;=Model!$M$14+Model!$M$15+0.000000001),Model!$M$12,(Model!$AJ$13*F32+Model!$AJ$14*H32+Model!$AJ$15*G31+Model!$AJ$16*G33)/Model!$AJ$17))</f>
        <v>0.9948049684259106</v>
      </c>
      <c r="H32" s="12">
        <f ca="1">IF(Model!$M$18=0,0,IF(AND(Model!$M$16=1,H$4&gt;=Model!$M$13-0.000000001,H$4&lt;=Model!$M$13+Model!$M$15+0.000000001,$A32&gt;=Model!$M$14-0.000000001,$A32&lt;=Model!$M$14+Model!$M$15+0.000000001),Model!$M$12,(Model!$AJ$13*G32+Model!$AJ$14*I32+Model!$AJ$15*H31+Model!$AJ$16*H33)/Model!$AJ$17))</f>
        <v>0.99178728504542135</v>
      </c>
      <c r="I32" s="12">
        <f ca="1">IF(Model!$M$18=0,0,IF(AND(Model!$M$16=1,I$4&gt;=Model!$M$13-0.000000001,I$4&lt;=Model!$M$13+Model!$M$15+0.000000001,$A32&gt;=Model!$M$14-0.000000001,$A32&lt;=Model!$M$14+Model!$M$15+0.000000001),Model!$M$12,(Model!$AJ$13*H32+Model!$AJ$14*J32+Model!$AJ$15*I31+Model!$AJ$16*I33)/Model!$AJ$17))</f>
        <v>0.98724551107221381</v>
      </c>
      <c r="J32" s="12">
        <f ca="1">IF(Model!$M$18=0,0,IF(AND(Model!$M$16=1,J$4&gt;=Model!$M$13-0.000000001,J$4&lt;=Model!$M$13+Model!$M$15+0.000000001,$A32&gt;=Model!$M$14-0.000000001,$A32&lt;=Model!$M$14+Model!$M$15+0.000000001),Model!$M$12,(Model!$AJ$13*I32+Model!$AJ$14*K32+Model!$AJ$15*J31+Model!$AJ$16*J33)/Model!$AJ$17))</f>
        <v>0.98041703761611587</v>
      </c>
      <c r="K32" s="12">
        <f ca="1">IF(Model!$M$18=0,0,IF(AND(Model!$M$16=1,K$4&gt;=Model!$M$13-0.000000001,K$4&lt;=Model!$M$13+Model!$M$15+0.000000001,$A32&gt;=Model!$M$14-0.000000001,$A32&lt;=Model!$M$14+Model!$M$15+0.000000001),Model!$M$12,(Model!$AJ$13*J32+Model!$AJ$14*L32+Model!$AJ$15*K31+Model!$AJ$16*K33)/Model!$AJ$17))</f>
        <v>0.97016754015287554</v>
      </c>
      <c r="L32" s="12">
        <f ca="1">IF(Model!$M$18=0,0,IF(AND(Model!$M$16=1,L$4&gt;=Model!$M$13-0.000000001,L$4&lt;=Model!$M$13+Model!$M$15+0.000000001,$A32&gt;=Model!$M$14-0.000000001,$A32&lt;=Model!$M$14+Model!$M$15+0.000000001),Model!$M$12,(Model!$AJ$13*K32+Model!$AJ$14*M32+Model!$AJ$15*L31+Model!$AJ$16*L33)/Model!$AJ$17))</f>
        <v>0.95482338787825827</v>
      </c>
      <c r="M32" s="12">
        <f ca="1">IF(Model!$M$18=0,0,IF(AND(Model!$M$16=1,M$4&gt;=Model!$M$13-0.000000001,M$4&lt;=Model!$M$13+Model!$M$15+0.000000001,$A32&gt;=Model!$M$14-0.000000001,$A32&lt;=Model!$M$14+Model!$M$15+0.000000001),Model!$M$12,(Model!$AJ$13*L32+Model!$AJ$14*N32+Model!$AJ$15*M31+Model!$AJ$16*M33)/Model!$AJ$17))</f>
        <v>0.931951370631664</v>
      </c>
      <c r="N32" s="12">
        <f ca="1">IF(Model!$M$18=0,0,IF(AND(Model!$M$16=1,N$4&gt;=Model!$M$13-0.000000001,N$4&lt;=Model!$M$13+Model!$M$15+0.000000001,$A32&gt;=Model!$M$14-0.000000001,$A32&lt;=Model!$M$14+Model!$M$15+0.000000001),Model!$M$12,(Model!$AJ$13*M32+Model!$AJ$14*O32+Model!$AJ$15*N31+Model!$AJ$16*N33)/Model!$AJ$17))</f>
        <v>0.89811615391297739</v>
      </c>
      <c r="O32" s="12">
        <f ca="1">IF(Model!$M$18=0,0,IF(AND(Model!$M$16=1,O$4&gt;=Model!$M$13-0.000000001,O$4&lt;=Model!$M$13+Model!$M$15+0.000000001,$A32&gt;=Model!$M$14-0.000000001,$A32&lt;=Model!$M$14+Model!$M$15+0.000000001),Model!$M$12,(Model!$AJ$13*N32+Model!$AJ$14*P32+Model!$AJ$15*O31+Model!$AJ$16*O33)/Model!$AJ$17))</f>
        <v>0.84877208274565707</v>
      </c>
      <c r="P32" s="12">
        <f ca="1">IF(Model!$M$18=0,0,IF(AND(Model!$M$16=1,P$4&gt;=Model!$M$13-0.000000001,P$4&lt;=Model!$M$13+Model!$M$15+0.000000001,$A32&gt;=Model!$M$14-0.000000001,$A32&lt;=Model!$M$14+Model!$M$15+0.000000001),Model!$M$12,(Model!$AJ$13*O32+Model!$AJ$14*Q32+Model!$AJ$15*P31+Model!$AJ$16*P33)/Model!$AJ$17))</f>
        <v>0.7788492739990408</v>
      </c>
      <c r="Q32" s="12">
        <f ca="1">IF(Model!$M$18=0,0,IF(AND(Model!$M$16=1,Q$4&gt;=Model!$M$13-0.000000001,Q$4&lt;=Model!$M$13+Model!$M$15+0.000000001,$A32&gt;=Model!$M$14-0.000000001,$A32&lt;=Model!$M$14+Model!$M$15+0.000000001),Model!$M$12,(Model!$AJ$13*P32+Model!$AJ$14*R32+Model!$AJ$15*Q31+Model!$AJ$16*Q33)/Model!$AJ$17))</f>
        <v>0.6857217322839998</v>
      </c>
      <c r="R32" s="12">
        <f ca="1">IF(Model!$M$18=0,0,IF(AND(Model!$M$16=1,R$4&gt;=Model!$M$13-0.000000001,R$4&lt;=Model!$M$13+Model!$M$15+0.000000001,$A32&gt;=Model!$M$14-0.000000001,$A32&lt;=Model!$M$14+Model!$M$15+0.000000001),Model!$M$12,(Model!$AJ$13*Q32+Model!$AJ$14*S32+Model!$AJ$15*R31+Model!$AJ$16*R33)/Model!$AJ$17))</f>
        <v>0.57841180044988183</v>
      </c>
      <c r="S32" s="12">
        <f ca="1">IF(Model!$M$18=0,0,IF(AND(Model!$M$16=1,S$4&gt;=Model!$M$13-0.000000001,S$4&lt;=Model!$M$13+Model!$M$15+0.000000001,$A32&gt;=Model!$M$14-0.000000001,$A32&lt;=Model!$M$14+Model!$M$15+0.000000001),Model!$M$12,(Model!$AJ$13*R32+Model!$AJ$14*T32+Model!$AJ$15*S31+Model!$AJ$16*S33)/Model!$AJ$17))</f>
        <v>0.49316468366308974</v>
      </c>
      <c r="T32" s="12">
        <f ca="1">IF(Model!$M$18=0,0,IF(AND(Model!$M$16=1,T$4&gt;=Model!$M$13-0.000000001,T$4&lt;=Model!$M$13+Model!$M$15+0.000000001,$A32&gt;=Model!$M$14-0.000000001,$A32&lt;=Model!$M$14+Model!$M$15+0.000000001),Model!$M$12,(Model!$AJ$13*S32+Model!$AJ$14*U32+Model!$AJ$15*T31+Model!$AJ$16*T33)/Model!$AJ$17))</f>
        <v>0.42991748017340997</v>
      </c>
      <c r="U32" s="12">
        <f ca="1">IF(Model!$M$18=0,0,IF(AND(Model!$M$16=1,U$4&gt;=Model!$M$13-0.000000001,U$4&lt;=Model!$M$13+Model!$M$15+0.000000001,$A32&gt;=Model!$M$14-0.000000001,$A32&lt;=Model!$M$14+Model!$M$15+0.000000001),Model!$M$12,(Model!$AJ$13*T32+Model!$AJ$14*V32+Model!$AJ$15*U31+Model!$AJ$16*U33)/Model!$AJ$17))</f>
        <v>0.38293248413334829</v>
      </c>
      <c r="V32" s="12">
        <f ca="1">IF(Model!$M$18=0,0,IF(AND(Model!$M$16=1,V$4&gt;=Model!$M$13-0.000000001,V$4&lt;=Model!$M$13+Model!$M$15+0.000000001,$A32&gt;=Model!$M$14-0.000000001,$A32&lt;=Model!$M$14+Model!$M$15+0.000000001),Model!$M$12,(Model!$AJ$13*U32+Model!$AJ$14*W32+Model!$AJ$15*V31+Model!$AJ$16*V33)/Model!$AJ$17))</f>
        <v>0.34724844626963558</v>
      </c>
      <c r="W32" s="12">
        <f ca="1">IF(Model!$M$18=0,0,IF(AND(Model!$M$16=1,W$4&gt;=Model!$M$13-0.000000001,W$4&lt;=Model!$M$13+Model!$M$15+0.000000001,$A32&gt;=Model!$M$14-0.000000001,$A32&lt;=Model!$M$14+Model!$M$15+0.000000001),Model!$M$12,(Model!$AJ$13*V32+Model!$AJ$14*X32+Model!$AJ$15*W31+Model!$AJ$16*W33)/Model!$AJ$17))</f>
        <v>0.31944749063643646</v>
      </c>
      <c r="X32" s="12">
        <f ca="1">IF(Model!$M$18=0,0,IF(AND(Model!$M$16=1,X$4&gt;=Model!$M$13-0.000000001,X$4&lt;=Model!$M$13+Model!$M$15+0.000000001,$A32&gt;=Model!$M$14-0.000000001,$A32&lt;=Model!$M$14+Model!$M$15+0.000000001),Model!$M$12,(Model!$AJ$13*W32+Model!$AJ$14*Y32+Model!$AJ$15*X31+Model!$AJ$16*X33)/Model!$AJ$17))</f>
        <v>0.29734244758088263</v>
      </c>
      <c r="Y32" s="12">
        <f ca="1">IF(Model!$M$18=0,0,IF(AND(Model!$M$16=1,Y$4&gt;=Model!$M$13-0.000000001,Y$4&lt;=Model!$M$13+Model!$M$15+0.000000001,$A32&gt;=Model!$M$14-0.000000001,$A32&lt;=Model!$M$14+Model!$M$15+0.000000001),Model!$M$12,(Model!$AJ$13*X32+Model!$AJ$14*Z32+Model!$AJ$15*Y31+Model!$AJ$16*Y33)/Model!$AJ$17))</f>
        <v>0.27963875289451812</v>
      </c>
      <c r="Z32" s="12">
        <f ca="1">IF(Model!$M$18=0,0,IF(AND(Model!$M$16=1,Z$4&gt;=Model!$M$13-0.000000001,Z$4&lt;=Model!$M$13+Model!$M$15+0.000000001,$A32&gt;=Model!$M$14-0.000000001,$A32&lt;=Model!$M$14+Model!$M$15+0.000000001),Model!$M$12,(Model!$AJ$13*Y32+Model!$AJ$14*AA32+Model!$AJ$15*Z31+Model!$AJ$16*Z33)/Model!$AJ$17))</f>
        <v>0.26578082277538684</v>
      </c>
      <c r="AA32" s="12">
        <f ca="1">IF(Model!$M$18=0,0,IF(AND(Model!$M$16=1,AA$4&gt;=Model!$M$13-0.000000001,AA$4&lt;=Model!$M$13+Model!$M$15+0.000000001,$A32&gt;=Model!$M$14-0.000000001,$A32&lt;=Model!$M$14+Model!$M$15+0.000000001),Model!$M$12,(Model!$AJ$13*Z32+Model!$AJ$14*AB32+Model!$AJ$15*AA31+Model!$AJ$16*AA33)/Model!$AJ$17))</f>
        <v>0.25604029522985633</v>
      </c>
      <c r="AB32" s="12">
        <f ca="1">IF(Model!$M$18=0,0,IF(AND(Model!$M$16=1,AB$4&gt;=Model!$M$13-0.000000001,AB$4&lt;=Model!$M$13+Model!$M$15+0.000000001,$A32&gt;=Model!$M$14-0.000000001,$A32&lt;=Model!$M$14+Model!$M$15+0.000000001),Model!$M$12,(Model!$AJ$13*AA32+Model!$AJ$14*AC32+Model!$AJ$15*AB31+Model!$AJ$16*AB33)/Model!$AJ$17))</f>
        <v>0.25184036001430837</v>
      </c>
      <c r="AC32" s="12">
        <f ca="1">IF(Model!$M$18=0,0,IF(AND(Model!$M$16=1,AC$4&gt;=Model!$M$13-0.000000001,AC$4&lt;=Model!$M$13+Model!$M$15+0.000000001,$A32&gt;=Model!$M$14-0.000000001,$A32&lt;=Model!$M$14+Model!$M$15+0.000000001),Model!$M$12,(Model!$AJ$13*AB32+Model!$AJ$14*AD32+Model!$AJ$15*AC31+Model!$AJ$16*AC33)/Model!$AJ$17))</f>
        <v>0.25554399212017914</v>
      </c>
      <c r="AD32" s="12">
        <f ca="1">IF(Model!$M$18=0,0,IF(AND(Model!$M$16=1,AD$4&gt;=Model!$M$13-0.000000001,AD$4&lt;=Model!$M$13+Model!$M$15+0.000000001,$A32&gt;=Model!$M$14-0.000000001,$A32&lt;=Model!$M$14+Model!$M$15+0.000000001),Model!$M$12,(Model!$AJ$13*AC32+Model!$AJ$14*AE32+Model!$AJ$15*AD31+Model!$AJ$16*AD33)/Model!$AJ$17))</f>
        <v>0.26315928315955694</v>
      </c>
      <c r="AE32" s="12">
        <f ca="1">IF(Model!$M$18=0,0,IF(AND(Model!$M$16=1,AE$4&gt;=Model!$M$13-0.000000001,AE$4&lt;=Model!$M$13+Model!$M$15+0.000000001,$A32&gt;=Model!$M$14-0.000000001,$A32&lt;=Model!$M$14+Model!$M$15+0.000000001),Model!$M$12,(Model!$AJ$13*AD32+Model!$AJ$14*AF32+Model!$AJ$15*AE31+Model!$AJ$16*AE33)/Model!$AJ$17))</f>
        <v>0.27204248821271299</v>
      </c>
      <c r="AF32" s="12">
        <f ca="1">IF(Model!$M$18=0,0,IF(AND(Model!$M$16=1,AF$4&gt;=Model!$M$13-0.000000001,AF$4&lt;=Model!$M$13+Model!$M$15+0.000000001,$A32&gt;=Model!$M$14-0.000000001,$A32&lt;=Model!$M$14+Model!$M$15+0.000000001),Model!$M$12,(Model!$AJ$13*AE32+Model!$AJ$14*AG32+Model!$AJ$15*AF31+Model!$AJ$16*AF33)/Model!$AJ$17))</f>
        <v>0.28096906114104708</v>
      </c>
      <c r="AG32" s="12">
        <f ca="1">IF(Model!$M$18=0,0,IF(AND(Model!$M$16=1,AG$4&gt;=Model!$M$13-0.000000001,AG$4&lt;=Model!$M$13+Model!$M$15+0.000000001,$A32&gt;=Model!$M$14-0.000000001,$A32&lt;=Model!$M$14+Model!$M$15+0.000000001),Model!$M$12,(Model!$AJ$13*AF32+Model!$AJ$14*AH32+Model!$AJ$15*AG31+Model!$AJ$16*AG33)/Model!$AJ$17))</f>
        <v>0.28947251252227219</v>
      </c>
      <c r="AH32" s="12">
        <f ca="1">IF(Model!$M$18=0,0,IF(AND(Model!$M$16=1,AH$4&gt;=Model!$M$13-0.000000001,AH$4&lt;=Model!$M$13+Model!$M$15+0.000000001,$A32&gt;=Model!$M$14-0.000000001,$A32&lt;=Model!$M$14+Model!$M$15+0.000000001),Model!$M$12,(Model!$AJ$13*AG32+Model!$AJ$14*AI32+Model!$AJ$15*AH31+Model!$AJ$16*AH33)/Model!$AJ$17))</f>
        <v>0.2974233016790403</v>
      </c>
      <c r="AI32" s="12">
        <f ca="1">IF(Model!$M$18=0,0,IF(AND(Model!$M$16=1,AI$4&gt;=Model!$M$13-0.000000001,AI$4&lt;=Model!$M$13+Model!$M$15+0.000000001,$A32&gt;=Model!$M$14-0.000000001,$A32&lt;=Model!$M$14+Model!$M$15+0.000000001),Model!$M$12,(Model!$AJ$13*AH32+Model!$AJ$14*AJ32+Model!$AJ$15*AI31+Model!$AJ$16*AI33)/Model!$AJ$17))</f>
        <v>0.30482540508910438</v>
      </c>
      <c r="AJ32" s="12">
        <f ca="1">IF(Model!$M$18=0,0,IF(AND(Model!$M$16=1,AJ$4&gt;=Model!$M$13-0.000000001,AJ$4&lt;=Model!$M$13+Model!$M$15+0.000000001,$A32&gt;=Model!$M$14-0.000000001,$A32&lt;=Model!$M$14+Model!$M$15+0.000000001),Model!$M$12,(Model!$AJ$13*AI32+Model!$AJ$14*AK32+Model!$AJ$15*AJ31+Model!$AJ$16*AJ33)/Model!$AJ$17))</f>
        <v>0.31172788667690526</v>
      </c>
      <c r="AK32" s="12">
        <f ca="1">IF(Model!$M$18=0,0,IF(AND(Model!$M$16=1,AK$4&gt;=Model!$M$13-0.000000001,AK$4&lt;=Model!$M$13+Model!$M$15+0.000000001,$A32&gt;=Model!$M$14-0.000000001,$A32&lt;=Model!$M$14+Model!$M$15+0.000000001),Model!$M$12,(Model!$AJ$13*AJ32+Model!$AJ$14*AL32+Model!$AJ$15*AK31+Model!$AJ$16*AK33)/Model!$AJ$17))</f>
        <v>0.31818903373473728</v>
      </c>
      <c r="AL32" s="12">
        <f ca="1">IF(Model!$M$18=0,0,IF(AND(Model!$M$16=1,AL$4&gt;=Model!$M$13-0.000000001,AL$4&lt;=Model!$M$13+Model!$M$15+0.000000001,$A32&gt;=Model!$M$14-0.000000001,$A32&lt;=Model!$M$14+Model!$M$15+0.000000001),Model!$M$12,(Model!$AJ$13*AK32+Model!$AJ$14*AM32+Model!$AJ$15*AL31+Model!$AJ$16*AL33)/Model!$AJ$17))</f>
        <v>0.32426307942031946</v>
      </c>
      <c r="AM32" s="12">
        <f ca="1">IF(Model!$M$18=0,0,IF(AND(Model!$M$16=1,AM$4&gt;=Model!$M$13-0.000000001,AM$4&lt;=Model!$M$13+Model!$M$15+0.000000001,$A32&gt;=Model!$M$14-0.000000001,$A32&lt;=Model!$M$14+Model!$M$15+0.000000001),Model!$M$12,(Model!$AJ$13*AL32+Model!$AJ$14*AN32+Model!$AJ$15*AM31+Model!$AJ$16*AM33)/Model!$AJ$17))</f>
        <v>0.32999625242953995</v>
      </c>
      <c r="AN32" s="12">
        <f ca="1">IF(Model!$M$18=0,0,IF(AND(Model!$M$16=1,AN$4&gt;=Model!$M$13-0.000000001,AN$4&lt;=Model!$M$13+Model!$M$15+0.000000001,$A32&gt;=Model!$M$14-0.000000001,$A32&lt;=Model!$M$14+Model!$M$15+0.000000001),Model!$M$12,(Model!$AJ$13*AM32+Model!$AJ$14*AO32+Model!$AJ$15*AN31+Model!$AJ$16*AN33)/Model!$AJ$17))</f>
        <v>0.33542648770116434</v>
      </c>
      <c r="AO32" s="12">
        <f ca="1">IF(Model!$M$18=0,0,IF(AND(Model!$M$16=1,AO$4&gt;=Model!$M$13-0.000000001,AO$4&lt;=Model!$M$13+Model!$M$15+0.000000001,$A32&gt;=Model!$M$14-0.000000001,$A32&lt;=Model!$M$14+Model!$M$15+0.000000001),Model!$M$12,(Model!$AJ$13*AN32+Model!$AJ$14*AP32+Model!$AJ$15*AO31+Model!$AJ$16*AO33)/Model!$AJ$17))</f>
        <v>0.34058442295012265</v>
      </c>
      <c r="AP32" s="12">
        <f ca="1">IF(Model!$M$18=0,0,IF(AND(Model!$M$16=1,AP$4&gt;=Model!$M$13-0.000000001,AP$4&lt;=Model!$M$13+Model!$M$15+0.000000001,$A32&gt;=Model!$M$14-0.000000001,$A32&lt;=Model!$M$14+Model!$M$15+0.000000001),Model!$M$12,(Model!$AJ$13*AO32+Model!$AJ$14*AQ32+Model!$AJ$15*AP31+Model!$AJ$16*AP33)/Model!$AJ$17))</f>
        <v>0.34549470918541592</v>
      </c>
      <c r="AQ32" s="12">
        <f ca="1">IF(Model!$M$18=0,0,IF(AND(Model!$M$16=1,AQ$4&gt;=Model!$M$13-0.000000001,AQ$4&lt;=Model!$M$13+Model!$M$15+0.000000001,$A32&gt;=Model!$M$14-0.000000001,$A32&lt;=Model!$M$14+Model!$M$15+0.000000001),Model!$M$12,(Model!$AJ$13*AP32+Model!$AJ$14*AR32+Model!$AJ$15*AQ31+Model!$AJ$16*AQ33)/Model!$AJ$17))</f>
        <v>0.35017725868989674</v>
      </c>
      <c r="AR32" s="12">
        <f ca="1">IF(Model!$M$18=0,0,IF(AND(Model!$M$16=1,AR$4&gt;=Model!$M$13-0.000000001,AR$4&lt;=Model!$M$13+Model!$M$15+0.000000001,$A32&gt;=Model!$M$14-0.000000001,$A32&lt;=Model!$M$14+Model!$M$15+0.000000001),Model!$M$12,(Model!$AJ$13*AQ32+Model!$AJ$14*AS32+Model!$AJ$15*AR31+Model!$AJ$16*AR33)/Model!$AJ$17))</f>
        <v>0.35464830444580447</v>
      </c>
      <c r="AS32" s="12">
        <f ca="1">IF(Model!$M$18=0,0,IF(AND(Model!$M$16=1,AS$4&gt;=Model!$M$13-0.000000001,AS$4&lt;=Model!$M$13+Model!$M$15+0.000000001,$A32&gt;=Model!$M$14-0.000000001,$A32&lt;=Model!$M$14+Model!$M$15+0.000000001),Model!$M$12,(Model!$AJ$13*AR32+Model!$AJ$14*AT32+Model!$AJ$15*AS31+Model!$AJ$16*AS33)/Model!$AJ$17))</f>
        <v>0.35892124741429715</v>
      </c>
      <c r="AT32" s="12">
        <f ca="1">IF(Model!$M$18=0,0,IF(AND(Model!$M$16=1,AT$4&gt;=Model!$M$13-0.000000001,AT$4&lt;=Model!$M$13+Model!$M$15+0.000000001,$A32&gt;=Model!$M$14-0.000000001,$A32&lt;=Model!$M$14+Model!$M$15+0.000000001),Model!$M$12,(Model!$AJ$13*AS32+Model!$AJ$14*AU32+Model!$AJ$15*AT31+Model!$AJ$16*AT33)/Model!$AJ$17))</f>
        <v>0.36300730635479939</v>
      </c>
      <c r="AU32" s="12">
        <f ca="1">IF(Model!$M$18=0,0,IF(AND(Model!$M$16=1,AU$4&gt;=Model!$M$13-0.000000001,AU$4&lt;=Model!$M$13+Model!$M$15+0.000000001,$A32&gt;=Model!$M$14-0.000000001,$A32&lt;=Model!$M$14+Model!$M$15+0.000000001),Model!$M$12,(Model!$AJ$13*AT32+Model!$AJ$14*AV32+Model!$AJ$15*AU31+Model!$AJ$16*AU33)/Model!$AJ$17))</f>
        <v>0.36691599513820422</v>
      </c>
      <c r="AV32" s="12">
        <f ca="1">IF(Model!$M$18=0,0,IF(AND(Model!$M$16=1,AV$4&gt;=Model!$M$13-0.000000001,AV$4&lt;=Model!$M$13+Model!$M$15+0.000000001,$A32&gt;=Model!$M$14-0.000000001,$A32&lt;=Model!$M$14+Model!$M$15+0.000000001),Model!$M$12,(Model!$AJ$13*AU32+Model!$AJ$14*AW32+Model!$AJ$15*AV31+Model!$AJ$16*AV33)/Model!$AJ$17))</f>
        <v>0.37065545032647174</v>
      </c>
      <c r="AW32" s="12">
        <f ca="1">IF(Model!$M$18=0,0,IF(AND(Model!$M$16=1,AW$4&gt;=Model!$M$13-0.000000001,AW$4&lt;=Model!$M$13+Model!$M$15+0.000000001,$A32&gt;=Model!$M$14-0.000000001,$A32&lt;=Model!$M$14+Model!$M$15+0.000000001),Model!$M$12,(Model!$AJ$13*AV32+Model!$AJ$14*AX32+Model!$AJ$15*AW31+Model!$AJ$16*AW33)/Model!$AJ$17))</f>
        <v>0.3742326235806151</v>
      </c>
      <c r="AX32" s="12">
        <f ca="1">IF(Model!$M$18=0,0,IF(AND(Model!$M$16=1,AX$4&gt;=Model!$M$13-0.000000001,AX$4&lt;=Model!$M$13+Model!$M$15+0.000000001,$A32&gt;=Model!$M$14-0.000000001,$A32&lt;=Model!$M$14+Model!$M$15+0.000000001),Model!$M$12,(Model!$AJ$13*AW32+Model!$AJ$14*AY32+Model!$AJ$15*AX31+Model!$AJ$16*AX33)/Model!$AJ$17))</f>
        <v>0.37765334132135775</v>
      </c>
      <c r="AY32" s="12">
        <f ca="1">IF(Model!$M$18=0,0,IF(AND(Model!$M$16=1,AY$4&gt;=Model!$M$13-0.000000001,AY$4&lt;=Model!$M$13+Model!$M$15+0.000000001,$A32&gt;=Model!$M$14-0.000000001,$A32&lt;=Model!$M$14+Model!$M$15+0.000000001),Model!$M$12,(Model!$AJ$13*AX32+Model!$AJ$14*AZ32+Model!$AJ$15*AY31+Model!$AJ$16*AY33)/Model!$AJ$17))</f>
        <v>0.38092221775586799</v>
      </c>
      <c r="AZ32" s="12">
        <f ca="1">IF(Model!$M$18=0,0,IF(AND(Model!$M$16=1,AZ$4&gt;=Model!$M$13-0.000000001,AZ$4&lt;=Model!$M$13+Model!$M$15+0.000000001,$A32&gt;=Model!$M$14-0.000000001,$A32&lt;=Model!$M$14+Model!$M$15+0.000000001),Model!$M$12,(Model!$AJ$13*AY32+Model!$AJ$14*BA32+Model!$AJ$15*AZ31+Model!$AJ$16*AZ33)/Model!$AJ$17))</f>
        <v>0.38404238496506804</v>
      </c>
      <c r="BA32" s="12">
        <f ca="1">IF(Model!$M$18=0,0,IF(AND(Model!$M$16=1,BA$4&gt;=Model!$M$13-0.000000001,BA$4&lt;=Model!$M$13+Model!$M$15+0.000000001,$A32&gt;=Model!$M$14-0.000000001,$A32&lt;=Model!$M$14+Model!$M$15+0.000000001),Model!$M$12,(Model!$AJ$13*AZ32+Model!$AJ$14*BB32+Model!$AJ$15*BA31+Model!$AJ$16*BA33)/Model!$AJ$17))</f>
        <v>0.38701497154541709</v>
      </c>
      <c r="BB32" s="12">
        <f ca="1">IF(Model!$M$18=0,0,IF(AND(Model!$M$16=1,BB$4&gt;=Model!$M$13-0.000000001,BB$4&lt;=Model!$M$13+Model!$M$15+0.000000001,$A32&gt;=Model!$M$14-0.000000001,$A32&lt;=Model!$M$14+Model!$M$15+0.000000001),Model!$M$12,(Model!$AJ$13*BA32+Model!$AJ$14*BC32+Model!$AJ$15*BB31+Model!$AJ$16*BB33)/Model!$AJ$17))</f>
        <v>0.38983821333198632</v>
      </c>
      <c r="BC32" s="12">
        <f ca="1">IF(Model!$M$18=0,0,IF(AND(Model!$M$16=1,BC$4&gt;=Model!$M$13-0.000000001,BC$4&lt;=Model!$M$13+Model!$M$15+0.000000001,$A32&gt;=Model!$M$14-0.000000001,$A32&lt;=Model!$M$14+Model!$M$15+0.000000001),Model!$M$12,(Model!$AJ$13*BB32+Model!$AJ$14*BD32+Model!$AJ$15*BC31+Model!$AJ$16*BC33)/Model!$AJ$17))</f>
        <v>0.39250600657395024</v>
      </c>
      <c r="BD32" s="12">
        <f ca="1">IF(Model!$M$18=0,0,IF(AND(Model!$M$16=1,BD$4&gt;=Model!$M$13-0.000000001,BD$4&lt;=Model!$M$13+Model!$M$15+0.000000001,$A32&gt;=Model!$M$14-0.000000001,$A32&lt;=Model!$M$14+Model!$M$15+0.000000001),Model!$M$12,(Model!$AJ$13*BC32+Model!$AJ$14*BE32+Model!$AJ$15*BD31+Model!$AJ$16*BD33)/Model!$AJ$17))</f>
        <v>0.39500560085807951</v>
      </c>
      <c r="BE32" s="12">
        <f ca="1">IF(Model!$M$18=0,0,IF(AND(Model!$M$16=1,BE$4&gt;=Model!$M$13-0.000000001,BE$4&lt;=Model!$M$13+Model!$M$15+0.000000001,$A32&gt;=Model!$M$14-0.000000001,$A32&lt;=Model!$M$14+Model!$M$15+0.000000001),Model!$M$12,(Model!$AJ$13*BD32+Model!$AJ$14*BF32+Model!$AJ$15*BE31+Model!$AJ$16*BE33)/Model!$AJ$17))</f>
        <v>0.39731395305876233</v>
      </c>
      <c r="BF32" s="12">
        <f ca="1">IF(Model!$M$18=0,0,IF(AND(Model!$M$16=1,BF$4&gt;=Model!$M$13-0.000000001,BF$4&lt;=Model!$M$13+Model!$M$15+0.000000001,$A32&gt;=Model!$M$14-0.000000001,$A32&lt;=Model!$M$14+Model!$M$15+0.000000001),Model!$M$12,(Model!$AJ$13*BE32+Model!$AJ$14*BG32+Model!$AJ$15*BF31+Model!$AJ$16*BF33)/Model!$AJ$17))</f>
        <v>0.39939198863197239</v>
      </c>
      <c r="BG32" s="12">
        <f ca="1">IF(Model!$M$18=0,0,IF(AND(Model!$M$16=1,BG$4&gt;=Model!$M$13-0.000000001,BG$4&lt;=Model!$M$13+Model!$M$15+0.000000001,$A32&gt;=Model!$M$14-0.000000001,$A32&lt;=Model!$M$14+Model!$M$15+0.000000001),Model!$M$12,(Model!$AJ$13*BF32+Model!$AJ$14*BH32+Model!$AJ$15*BG31+Model!$AJ$16*BG33)/Model!$AJ$17))</f>
        <v>0.40117558633075728</v>
      </c>
      <c r="BH32" s="12">
        <f ca="1">IF(Model!$M$18=0,0,IF(AND(Model!$M$16=1,BH$4&gt;=Model!$M$13-0.000000001,BH$4&lt;=Model!$M$13+Model!$M$15+0.000000001,$A32&gt;=Model!$M$14-0.000000001,$A32&lt;=Model!$M$14+Model!$M$15+0.000000001),Model!$M$12,(Model!$AJ$13*BG32+Model!$AJ$14*BI32+Model!$AJ$15*BH31+Model!$AJ$16*BH33)/Model!$AJ$17))</f>
        <v>0.40256142872622469</v>
      </c>
      <c r="BI32" s="12">
        <f ca="1">IF(Model!$M$18=0,0,IF(AND(Model!$M$16=1,BI$4&gt;=Model!$M$13-0.000000001,BI$4&lt;=Model!$M$13+Model!$M$15+0.000000001,$A32&gt;=Model!$M$14-0.000000001,$A32&lt;=Model!$M$14+Model!$M$15+0.000000001),Model!$M$12,(Model!$AJ$13*BH32+Model!$AJ$14*BJ32+Model!$AJ$15*BI31+Model!$AJ$16*BI33)/Model!$AJ$17))</f>
        <v>0.40338480574663932</v>
      </c>
      <c r="BJ32" s="12">
        <f ca="1">IF(Model!$M$18=0,0,IF(AND(Model!$M$16=1,BJ$4&gt;=Model!$M$13-0.000000001,BJ$4&lt;=Model!$M$13+Model!$M$15+0.000000001,$A32&gt;=Model!$M$14-0.000000001,$A32&lt;=Model!$M$14+Model!$M$15+0.000000001),Model!$M$12,BI32))</f>
        <v>0.40338480574663932</v>
      </c>
      <c r="BK32" s="1"/>
    </row>
    <row r="33" spans="1:63" ht="13.5" customHeight="1">
      <c r="A33" s="14">
        <f>Model!$M$7-28*Model!$AJ$9</f>
        <v>0.59999999999999987</v>
      </c>
      <c r="B33" s="12">
        <f>IF(Model!$M$18=0,0,IF(AND(Model!$M$16=1,B$4&gt;=Model!$M$13-0.000000001,B$4&lt;=Model!$M$13+Model!$M$15+0.000000001,$A33&gt;=Model!$M$14-0.000000001,$A33&lt;=Model!$M$14+Model!$M$15+0.000000001),Model!$M$12,Model!$M$11))</f>
        <v>1</v>
      </c>
      <c r="C33" s="12">
        <f ca="1">IF(Model!$M$18=0,0,IF(AND(Model!$M$16=1,C$4&gt;=Model!$M$13-0.000000001,C$4&lt;=Model!$M$13+Model!$M$15+0.000000001,$A33&gt;=Model!$M$14-0.000000001,$A33&lt;=Model!$M$14+Model!$M$15+0.000000001),Model!$M$12,(Model!$AJ$13*B33+Model!$AJ$14*D33+Model!$AJ$15*C32+Model!$AJ$16*C34)/Model!$AJ$17))</f>
        <v>0.99965015659518697</v>
      </c>
      <c r="D33" s="12">
        <f ca="1">IF(Model!$M$18=0,0,IF(AND(Model!$M$16=1,D$4&gt;=Model!$M$13-0.000000001,D$4&lt;=Model!$M$13+Model!$M$15+0.000000001,$A33&gt;=Model!$M$14-0.000000001,$A33&lt;=Model!$M$14+Model!$M$15+0.000000001),Model!$M$12,(Model!$AJ$13*C33+Model!$AJ$14*E33+Model!$AJ$15*D32+Model!$AJ$16*D34)/Model!$AJ$17))</f>
        <v>0.99912569784097749</v>
      </c>
      <c r="E33" s="12">
        <f ca="1">IF(Model!$M$18=0,0,IF(AND(Model!$M$16=1,E$4&gt;=Model!$M$13-0.000000001,E$4&lt;=Model!$M$13+Model!$M$15+0.000000001,$A33&gt;=Model!$M$14-0.000000001,$A33&lt;=Model!$M$14+Model!$M$15+0.000000001),Model!$M$12,(Model!$AJ$13*D33+Model!$AJ$14*F33+Model!$AJ$15*E32+Model!$AJ$16*E34)/Model!$AJ$17))</f>
        <v>0.99833996484611132</v>
      </c>
      <c r="F33" s="12">
        <f ca="1">IF(Model!$M$18=0,0,IF(AND(Model!$M$16=1,F$4&gt;=Model!$M$13-0.000000001,F$4&lt;=Model!$M$13+Model!$M$15+0.000000001,$A33&gt;=Model!$M$14-0.000000001,$A33&lt;=Model!$M$14+Model!$M$15+0.000000001),Model!$M$12,(Model!$AJ$13*E33+Model!$AJ$14*G33+Model!$AJ$15*F32+Model!$AJ$16*F34)/Model!$AJ$17))</f>
        <v>0.99716380433157781</v>
      </c>
      <c r="G33" s="12">
        <f ca="1">IF(Model!$M$18=0,0,IF(AND(Model!$M$16=1,G$4&gt;=Model!$M$13-0.000000001,G$4&lt;=Model!$M$13+Model!$M$15+0.000000001,$A33&gt;=Model!$M$14-0.000000001,$A33&lt;=Model!$M$14+Model!$M$15+0.000000001),Model!$M$12,(Model!$AJ$13*F33+Model!$AJ$14*H33+Model!$AJ$15*G32+Model!$AJ$16*G34)/Model!$AJ$17))</f>
        <v>0.99540532728883191</v>
      </c>
      <c r="H33" s="12">
        <f ca="1">IF(Model!$M$18=0,0,IF(AND(Model!$M$16=1,H$4&gt;=Model!$M$13-0.000000001,H$4&lt;=Model!$M$13+Model!$M$15+0.000000001,$A33&gt;=Model!$M$14-0.000000001,$A33&lt;=Model!$M$14+Model!$M$15+0.000000001),Model!$M$12,(Model!$AJ$13*G33+Model!$AJ$14*I33+Model!$AJ$15*H32+Model!$AJ$16*H34)/Model!$AJ$17))</f>
        <v>0.99278059061927271</v>
      </c>
      <c r="I33" s="12">
        <f ca="1">IF(Model!$M$18=0,0,IF(AND(Model!$M$16=1,I$4&gt;=Model!$M$13-0.000000001,I$4&lt;=Model!$M$13+Model!$M$15+0.000000001,$A33&gt;=Model!$M$14-0.000000001,$A33&lt;=Model!$M$14+Model!$M$15+0.000000001),Model!$M$12,(Model!$AJ$13*H33+Model!$AJ$14*J33+Model!$AJ$15*I32+Model!$AJ$16*I34)/Model!$AJ$17))</f>
        <v>0.98887176069299321</v>
      </c>
      <c r="J33" s="12">
        <f ca="1">IF(Model!$M$18=0,0,IF(AND(Model!$M$16=1,J$4&gt;=Model!$M$13-0.000000001,J$4&lt;=Model!$M$13+Model!$M$15+0.000000001,$A33&gt;=Model!$M$14-0.000000001,$A33&lt;=Model!$M$14+Model!$M$15+0.000000001),Model!$M$12,(Model!$AJ$13*I33+Model!$AJ$14*K33+Model!$AJ$15*J32+Model!$AJ$16*J34)/Model!$AJ$17))</f>
        <v>0.9830688191400403</v>
      </c>
      <c r="K33" s="12">
        <f ca="1">IF(Model!$M$18=0,0,IF(AND(Model!$M$16=1,K$4&gt;=Model!$M$13-0.000000001,K$4&lt;=Model!$M$13+Model!$M$15+0.000000001,$A33&gt;=Model!$M$14-0.000000001,$A33&lt;=Model!$M$14+Model!$M$15+0.000000001),Model!$M$12,(Model!$AJ$13*J33+Model!$AJ$14*L33+Model!$AJ$15*K32+Model!$AJ$16*K34)/Model!$AJ$17))</f>
        <v>0.97449159917992301</v>
      </c>
      <c r="L33" s="12">
        <f ca="1">IF(Model!$M$18=0,0,IF(AND(Model!$M$16=1,L$4&gt;=Model!$M$13-0.000000001,L$4&lt;=Model!$M$13+Model!$M$15+0.000000001,$A33&gt;=Model!$M$14-0.000000001,$A33&lt;=Model!$M$14+Model!$M$15+0.000000001),Model!$M$12,(Model!$AJ$13*K33+Model!$AJ$14*M33+Model!$AJ$15*L32+Model!$AJ$16*L34)/Model!$AJ$17))</f>
        <v>0.96189341193702338</v>
      </c>
      <c r="M33" s="12">
        <f ca="1">IF(Model!$M$18=0,0,IF(AND(Model!$M$16=1,M$4&gt;=Model!$M$13-0.000000001,M$4&lt;=Model!$M$13+Model!$M$15+0.000000001,$A33&gt;=Model!$M$14-0.000000001,$A33&lt;=Model!$M$14+Model!$M$15+0.000000001),Model!$M$12,(Model!$AJ$13*L33+Model!$AJ$14*N33+Model!$AJ$15*M32+Model!$AJ$16*M34)/Model!$AJ$17))</f>
        <v>0.94356196263863246</v>
      </c>
      <c r="N33" s="12">
        <f ca="1">IF(Model!$M$18=0,0,IF(AND(Model!$M$16=1,N$4&gt;=Model!$M$13-0.000000001,N$4&lt;=Model!$M$13+Model!$M$15+0.000000001,$A33&gt;=Model!$M$14-0.000000001,$A33&lt;=Model!$M$14+Model!$M$15+0.000000001),Model!$M$12,(Model!$AJ$13*M33+Model!$AJ$14*O33+Model!$AJ$15*N32+Model!$AJ$16*N34)/Model!$AJ$17))</f>
        <v>0.91727205025463265</v>
      </c>
      <c r="O33" s="12">
        <f ca="1">IF(Model!$M$18=0,0,IF(AND(Model!$M$16=1,O$4&gt;=Model!$M$13-0.000000001,O$4&lt;=Model!$M$13+Model!$M$15+0.000000001,$A33&gt;=Model!$M$14-0.000000001,$A33&lt;=Model!$M$14+Model!$M$15+0.000000001),Model!$M$12,(Model!$AJ$13*N33+Model!$AJ$14*P33+Model!$AJ$15*O32+Model!$AJ$16*O34)/Model!$AJ$17))</f>
        <v>0.88043689838535111</v>
      </c>
      <c r="P33" s="12">
        <f ca="1">IF(Model!$M$18=0,0,IF(AND(Model!$M$16=1,P$4&gt;=Model!$M$13-0.000000001,P$4&lt;=Model!$M$13+Model!$M$15+0.000000001,$A33&gt;=Model!$M$14-0.000000001,$A33&lt;=Model!$M$14+Model!$M$15+0.000000001),Model!$M$12,(Model!$AJ$13*O33+Model!$AJ$14*Q33+Model!$AJ$15*P32+Model!$AJ$16*P34)/Model!$AJ$17))</f>
        <v>0.83079161475342278</v>
      </c>
      <c r="Q33" s="12">
        <f ca="1">IF(Model!$M$18=0,0,IF(AND(Model!$M$16=1,Q$4&gt;=Model!$M$13-0.000000001,Q$4&lt;=Model!$M$13+Model!$M$15+0.000000001,$A33&gt;=Model!$M$14-0.000000001,$A33&lt;=Model!$M$14+Model!$M$15+0.000000001),Model!$M$12,(Model!$AJ$13*P33+Model!$AJ$14*R33+Model!$AJ$15*Q32+Model!$AJ$16*Q34)/Model!$AJ$17))</f>
        <v>0.7681872114192696</v>
      </c>
      <c r="R33" s="12">
        <f ca="1">IF(Model!$M$18=0,0,IF(AND(Model!$M$16=1,R$4&gt;=Model!$M$13-0.000000001,R$4&lt;=Model!$M$13+Model!$M$15+0.000000001,$A33&gt;=Model!$M$14-0.000000001,$A33&lt;=Model!$M$14+Model!$M$15+0.000000001),Model!$M$12,(Model!$AJ$13*Q33+Model!$AJ$14*S33+Model!$AJ$15*R32+Model!$AJ$16*R34)/Model!$AJ$17))</f>
        <v>0.69778715869642971</v>
      </c>
      <c r="S33" s="12">
        <f ca="1">IF(Model!$M$18=0,0,IF(AND(Model!$M$16=1,S$4&gt;=Model!$M$13-0.000000001,S$4&lt;=Model!$M$13+Model!$M$15+0.000000001,$A33&gt;=Model!$M$14-0.000000001,$A33&lt;=Model!$M$14+Model!$M$15+0.000000001),Model!$M$12,(Model!$AJ$13*R33+Model!$AJ$14*T33+Model!$AJ$15*S32+Model!$AJ$16*S34)/Model!$AJ$17))</f>
        <v>0.63149602912571301</v>
      </c>
      <c r="T33" s="12">
        <f ca="1">IF(Model!$M$18=0,0,IF(AND(Model!$M$16=1,T$4&gt;=Model!$M$13-0.000000001,T$4&lt;=Model!$M$13+Model!$M$15+0.000000001,$A33&gt;=Model!$M$14-0.000000001,$A33&lt;=Model!$M$14+Model!$M$15+0.000000001),Model!$M$12,(Model!$AJ$13*S33+Model!$AJ$14*U33+Model!$AJ$15*T32+Model!$AJ$16*T34)/Model!$AJ$17))</f>
        <v>0.57414742737906499</v>
      </c>
      <c r="U33" s="12">
        <f ca="1">IF(Model!$M$18=0,0,IF(AND(Model!$M$16=1,U$4&gt;=Model!$M$13-0.000000001,U$4&lt;=Model!$M$13+Model!$M$15+0.000000001,$A33&gt;=Model!$M$14-0.000000001,$A33&lt;=Model!$M$14+Model!$M$15+0.000000001),Model!$M$12,(Model!$AJ$13*T33+Model!$AJ$14*V33+Model!$AJ$15*U32+Model!$AJ$16*U34)/Model!$AJ$17))</f>
        <v>0.52619603502882839</v>
      </c>
      <c r="V33" s="12">
        <f ca="1">IF(Model!$M$18=0,0,IF(AND(Model!$M$16=1,V$4&gt;=Model!$M$13-0.000000001,V$4&lt;=Model!$M$13+Model!$M$15+0.000000001,$A33&gt;=Model!$M$14-0.000000001,$A33&lt;=Model!$M$14+Model!$M$15+0.000000001),Model!$M$12,(Model!$AJ$13*U33+Model!$AJ$14*W33+Model!$AJ$15*V32+Model!$AJ$16*V34)/Model!$AJ$17))</f>
        <v>0.48646721448349795</v>
      </c>
      <c r="W33" s="12">
        <f ca="1">IF(Model!$M$18=0,0,IF(AND(Model!$M$16=1,W$4&gt;=Model!$M$13-0.000000001,W$4&lt;=Model!$M$13+Model!$M$15+0.000000001,$A33&gt;=Model!$M$14-0.000000001,$A33&lt;=Model!$M$14+Model!$M$15+0.000000001),Model!$M$12,(Model!$AJ$13*V33+Model!$AJ$14*X33+Model!$AJ$15*W32+Model!$AJ$16*W34)/Model!$AJ$17))</f>
        <v>0.45348965669018149</v>
      </c>
      <c r="X33" s="12">
        <f ca="1">IF(Model!$M$18=0,0,IF(AND(Model!$M$16=1,X$4&gt;=Model!$M$13-0.000000001,X$4&lt;=Model!$M$13+Model!$M$15+0.000000001,$A33&gt;=Model!$M$14-0.000000001,$A33&lt;=Model!$M$14+Model!$M$15+0.000000001),Model!$M$12,(Model!$AJ$13*W33+Model!$AJ$14*Y33+Model!$AJ$15*X32+Model!$AJ$16*X34)/Model!$AJ$17))</f>
        <v>0.4259951773933332</v>
      </c>
      <c r="Y33" s="12">
        <f ca="1">IF(Model!$M$18=0,0,IF(AND(Model!$M$16=1,Y$4&gt;=Model!$M$13-0.000000001,Y$4&lt;=Model!$M$13+Model!$M$15+0.000000001,$A33&gt;=Model!$M$14-0.000000001,$A33&lt;=Model!$M$14+Model!$M$15+0.000000001),Model!$M$12,(Model!$AJ$13*X33+Model!$AJ$14*Z33+Model!$AJ$15*Y32+Model!$AJ$16*Y34)/Model!$AJ$17))</f>
        <v>0.40307442732057758</v>
      </c>
      <c r="Z33" s="12">
        <f ca="1">IF(Model!$M$18=0,0,IF(AND(Model!$M$16=1,Z$4&gt;=Model!$M$13-0.000000001,Z$4&lt;=Model!$M$13+Model!$M$15+0.000000001,$A33&gt;=Model!$M$14-0.000000001,$A33&lt;=Model!$M$14+Model!$M$15+0.000000001),Model!$M$12,(Model!$AJ$13*Y33+Model!$AJ$14*AA33+Model!$AJ$15*Z32+Model!$AJ$16*Z34)/Model!$AJ$17))</f>
        <v>0.38423320310813192</v>
      </c>
      <c r="AA33" s="12">
        <f ca="1">IF(Model!$M$18=0,0,IF(AND(Model!$M$16=1,AA$4&gt;=Model!$M$13-0.000000001,AA$4&lt;=Model!$M$13+Model!$M$15+0.000000001,$A33&gt;=Model!$M$14-0.000000001,$A33&lt;=Model!$M$14+Model!$M$15+0.000000001),Model!$M$12,(Model!$AJ$13*Z33+Model!$AJ$14*AB33+Model!$AJ$15*AA32+Model!$AJ$16*AA34)/Model!$AJ$17))</f>
        <v>0.36943942032678029</v>
      </c>
      <c r="AB33" s="12">
        <f ca="1">IF(Model!$M$18=0,0,IF(AND(Model!$M$16=1,AB$4&gt;=Model!$M$13-0.000000001,AB$4&lt;=Model!$M$13+Model!$M$15+0.000000001,$A33&gt;=Model!$M$14-0.000000001,$A33&lt;=Model!$M$14+Model!$M$15+0.000000001),Model!$M$12,(Model!$AJ$13*AA33+Model!$AJ$14*AC33+Model!$AJ$15*AB32+Model!$AJ$16*AB34)/Model!$AJ$17))</f>
        <v>0.35910417940766676</v>
      </c>
      <c r="AC33" s="12">
        <f ca="1">IF(Model!$M$18=0,0,IF(AND(Model!$M$16=1,AC$4&gt;=Model!$M$13-0.000000001,AC$4&lt;=Model!$M$13+Model!$M$15+0.000000001,$A33&gt;=Model!$M$14-0.000000001,$A33&lt;=Model!$M$14+Model!$M$15+0.000000001),Model!$M$12,(Model!$AJ$13*AB33+Model!$AJ$14*AD33+Model!$AJ$15*AC32+Model!$AJ$16*AC34)/Model!$AJ$17))</f>
        <v>0.3536354468064698</v>
      </c>
      <c r="AD33" s="12">
        <f ca="1">IF(Model!$M$18=0,0,IF(AND(Model!$M$16=1,AD$4&gt;=Model!$M$13-0.000000001,AD$4&lt;=Model!$M$13+Model!$M$15+0.000000001,$A33&gt;=Model!$M$14-0.000000001,$A33&lt;=Model!$M$14+Model!$M$15+0.000000001),Model!$M$12,(Model!$AJ$13*AC33+Model!$AJ$14*AE33+Model!$AJ$15*AD32+Model!$AJ$16*AD34)/Model!$AJ$17))</f>
        <v>0.35188453922457524</v>
      </c>
      <c r="AE33" s="12">
        <f ca="1">IF(Model!$M$18=0,0,IF(AND(Model!$M$16=1,AE$4&gt;=Model!$M$13-0.000000001,AE$4&lt;=Model!$M$13+Model!$M$15+0.000000001,$A33&gt;=Model!$M$14-0.000000001,$A33&lt;=Model!$M$14+Model!$M$15+0.000000001),Model!$M$12,(Model!$AJ$13*AD33+Model!$AJ$14*AF33+Model!$AJ$15*AE32+Model!$AJ$16*AE34)/Model!$AJ$17))</f>
        <v>0.35250960735118902</v>
      </c>
      <c r="AF33" s="12">
        <f ca="1">IF(Model!$M$18=0,0,IF(AND(Model!$M$16=1,AF$4&gt;=Model!$M$13-0.000000001,AF$4&lt;=Model!$M$13+Model!$M$15+0.000000001,$A33&gt;=Model!$M$14-0.000000001,$A33&lt;=Model!$M$14+Model!$M$15+0.000000001),Model!$M$12,(Model!$AJ$13*AE33+Model!$AJ$14*AG33+Model!$AJ$15*AF32+Model!$AJ$16*AF34)/Model!$AJ$17))</f>
        <v>0.35450533190814298</v>
      </c>
      <c r="AG33" s="12">
        <f ca="1">IF(Model!$M$18=0,0,IF(AND(Model!$M$16=1,AG$4&gt;=Model!$M$13-0.000000001,AG$4&lt;=Model!$M$13+Model!$M$15+0.000000001,$A33&gt;=Model!$M$14-0.000000001,$A33&lt;=Model!$M$14+Model!$M$15+0.000000001),Model!$M$12,(Model!$AJ$13*AF33+Model!$AJ$14*AH33+Model!$AJ$15*AG32+Model!$AJ$16*AG34)/Model!$AJ$17))</f>
        <v>0.35723280917767575</v>
      </c>
      <c r="AH33" s="12">
        <f ca="1">IF(Model!$M$18=0,0,IF(AND(Model!$M$16=1,AH$4&gt;=Model!$M$13-0.000000001,AH$4&lt;=Model!$M$13+Model!$M$15+0.000000001,$A33&gt;=Model!$M$14-0.000000001,$A33&lt;=Model!$M$14+Model!$M$15+0.000000001),Model!$M$12,(Model!$AJ$13*AG33+Model!$AJ$14*AI33+Model!$AJ$15*AH32+Model!$AJ$16*AH34)/Model!$AJ$17))</f>
        <v>0.36031693494447414</v>
      </c>
      <c r="AI33" s="12">
        <f ca="1">IF(Model!$M$18=0,0,IF(AND(Model!$M$16=1,AI$4&gt;=Model!$M$13-0.000000001,AI$4&lt;=Model!$M$13+Model!$M$15+0.000000001,$A33&gt;=Model!$M$14-0.000000001,$A33&lt;=Model!$M$14+Model!$M$15+0.000000001),Model!$M$12,(Model!$AJ$13*AH33+Model!$AJ$14*AJ33+Model!$AJ$15*AI32+Model!$AJ$16*AI34)/Model!$AJ$17))</f>
        <v>0.36354680416488511</v>
      </c>
      <c r="AJ33" s="12">
        <f ca="1">IF(Model!$M$18=0,0,IF(AND(Model!$M$16=1,AJ$4&gt;=Model!$M$13-0.000000001,AJ$4&lt;=Model!$M$13+Model!$M$15+0.000000001,$A33&gt;=Model!$M$14-0.000000001,$A33&lt;=Model!$M$14+Model!$M$15+0.000000001),Model!$M$12,(Model!$AJ$13*AI33+Model!$AJ$14*AK33+Model!$AJ$15*AJ32+Model!$AJ$16*AJ34)/Model!$AJ$17))</f>
        <v>0.36680702965085676</v>
      </c>
      <c r="AK33" s="12">
        <f ca="1">IF(Model!$M$18=0,0,IF(AND(Model!$M$16=1,AK$4&gt;=Model!$M$13-0.000000001,AK$4&lt;=Model!$M$13+Model!$M$15+0.000000001,$A33&gt;=Model!$M$14-0.000000001,$A33&lt;=Model!$M$14+Model!$M$15+0.000000001),Model!$M$12,(Model!$AJ$13*AJ33+Model!$AJ$14*AL33+Model!$AJ$15*AK32+Model!$AJ$16*AK34)/Model!$AJ$17))</f>
        <v>0.3700358668117949</v>
      </c>
      <c r="AL33" s="12">
        <f ca="1">IF(Model!$M$18=0,0,IF(AND(Model!$M$16=1,AL$4&gt;=Model!$M$13-0.000000001,AL$4&lt;=Model!$M$13+Model!$M$15+0.000000001,$A33&gt;=Model!$M$14-0.000000001,$A33&lt;=Model!$M$14+Model!$M$15+0.000000001),Model!$M$12,(Model!$AJ$13*AK33+Model!$AJ$14*AM33+Model!$AJ$15*AL32+Model!$AJ$16*AL34)/Model!$AJ$17))</f>
        <v>0.37320108116245976</v>
      </c>
      <c r="AM33" s="12">
        <f ca="1">IF(Model!$M$18=0,0,IF(AND(Model!$M$16=1,AM$4&gt;=Model!$M$13-0.000000001,AM$4&lt;=Model!$M$13+Model!$M$15+0.000000001,$A33&gt;=Model!$M$14-0.000000001,$A33&lt;=Model!$M$14+Model!$M$15+0.000000001),Model!$M$12,(Model!$AJ$13*AL33+Model!$AJ$14*AN33+Model!$AJ$15*AM32+Model!$AJ$16*AM34)/Model!$AJ$17))</f>
        <v>0.37628642936608581</v>
      </c>
      <c r="AN33" s="12">
        <f ca="1">IF(Model!$M$18=0,0,IF(AND(Model!$M$16=1,AN$4&gt;=Model!$M$13-0.000000001,AN$4&lt;=Model!$M$13+Model!$M$15+0.000000001,$A33&gt;=Model!$M$14-0.000000001,$A33&lt;=Model!$M$14+Model!$M$15+0.000000001),Model!$M$12,(Model!$AJ$13*AM33+Model!$AJ$14*AO33+Model!$AJ$15*AN32+Model!$AJ$16*AN34)/Model!$AJ$17))</f>
        <v>0.37928420691091674</v>
      </c>
      <c r="AO33" s="12">
        <f ca="1">IF(Model!$M$18=0,0,IF(AND(Model!$M$16=1,AO$4&gt;=Model!$M$13-0.000000001,AO$4&lt;=Model!$M$13+Model!$M$15+0.000000001,$A33&gt;=Model!$M$14-0.000000001,$A33&lt;=Model!$M$14+Model!$M$15+0.000000001),Model!$M$12,(Model!$AJ$13*AN33+Model!$AJ$14*AP33+Model!$AJ$15*AO32+Model!$AJ$16*AO34)/Model!$AJ$17))</f>
        <v>0.38219118968634158</v>
      </c>
      <c r="AP33" s="12">
        <f ca="1">IF(Model!$M$18=0,0,IF(AND(Model!$M$16=1,AP$4&gt;=Model!$M$13-0.000000001,AP$4&lt;=Model!$M$13+Model!$M$15+0.000000001,$A33&gt;=Model!$M$14-0.000000001,$A33&lt;=Model!$M$14+Model!$M$15+0.000000001),Model!$M$12,(Model!$AJ$13*AO33+Model!$AJ$14*AQ33+Model!$AJ$15*AP32+Model!$AJ$16*AP34)/Model!$AJ$17))</f>
        <v>0.38500645313858017</v>
      </c>
      <c r="AQ33" s="12">
        <f ca="1">IF(Model!$M$18=0,0,IF(AND(Model!$M$16=1,AQ$4&gt;=Model!$M$13-0.000000001,AQ$4&lt;=Model!$M$13+Model!$M$15+0.000000001,$A33&gt;=Model!$M$14-0.000000001,$A33&lt;=Model!$M$14+Model!$M$15+0.000000001),Model!$M$12,(Model!$AJ$13*AP33+Model!$AJ$14*AR33+Model!$AJ$15*AQ32+Model!$AJ$16*AQ34)/Model!$AJ$17))</f>
        <v>0.38773022131682766</v>
      </c>
      <c r="AR33" s="12">
        <f ca="1">IF(Model!$M$18=0,0,IF(AND(Model!$M$16=1,AR$4&gt;=Model!$M$13-0.000000001,AR$4&lt;=Model!$M$13+Model!$M$15+0.000000001,$A33&gt;=Model!$M$14-0.000000001,$A33&lt;=Model!$M$14+Model!$M$15+0.000000001),Model!$M$12,(Model!$AJ$13*AQ33+Model!$AJ$14*AS33+Model!$AJ$15*AR32+Model!$AJ$16*AR34)/Model!$AJ$17))</f>
        <v>0.39036327429989265</v>
      </c>
      <c r="AS33" s="12">
        <f ca="1">IF(Model!$M$18=0,0,IF(AND(Model!$M$16=1,AS$4&gt;=Model!$M$13-0.000000001,AS$4&lt;=Model!$M$13+Model!$M$15+0.000000001,$A33&gt;=Model!$M$14-0.000000001,$A33&lt;=Model!$M$14+Model!$M$15+0.000000001),Model!$M$12,(Model!$AJ$13*AR33+Model!$AJ$14*AT33+Model!$AJ$15*AS32+Model!$AJ$16*AS34)/Model!$AJ$17))</f>
        <v>0.39290665195181845</v>
      </c>
      <c r="AT33" s="12">
        <f ca="1">IF(Model!$M$18=0,0,IF(AND(Model!$M$16=1,AT$4&gt;=Model!$M$13-0.000000001,AT$4&lt;=Model!$M$13+Model!$M$15+0.000000001,$A33&gt;=Model!$M$14-0.000000001,$A33&lt;=Model!$M$14+Model!$M$15+0.000000001),Model!$M$12,(Model!$AJ$13*AS33+Model!$AJ$14*AU33+Model!$AJ$15*AT32+Model!$AJ$16*AT34)/Model!$AJ$17))</f>
        <v>0.39536150809770337</v>
      </c>
      <c r="AU33" s="12">
        <f ca="1">IF(Model!$M$18=0,0,IF(AND(Model!$M$16=1,AU$4&gt;=Model!$M$13-0.000000001,AU$4&lt;=Model!$M$13+Model!$M$15+0.000000001,$A33&gt;=Model!$M$14-0.000000001,$A33&lt;=Model!$M$14+Model!$M$15+0.000000001),Model!$M$12,(Model!$AJ$13*AT33+Model!$AJ$14*AV33+Model!$AJ$15*AU32+Model!$AJ$16*AU34)/Model!$AJ$17))</f>
        <v>0.39772903317556646</v>
      </c>
      <c r="AV33" s="12">
        <f ca="1">IF(Model!$M$18=0,0,IF(AND(Model!$M$16=1,AV$4&gt;=Model!$M$13-0.000000001,AV$4&lt;=Model!$M$13+Model!$M$15+0.000000001,$A33&gt;=Model!$M$14-0.000000001,$A33&lt;=Model!$M$14+Model!$M$15+0.000000001),Model!$M$12,(Model!$AJ$13*AU33+Model!$AJ$14*AW33+Model!$AJ$15*AV32+Model!$AJ$16*AV34)/Model!$AJ$17))</f>
        <v>0.4000103978451483</v>
      </c>
      <c r="AW33" s="12">
        <f ca="1">IF(Model!$M$18=0,0,IF(AND(Model!$M$16=1,AW$4&gt;=Model!$M$13-0.000000001,AW$4&lt;=Model!$M$13+Model!$M$15+0.000000001,$A33&gt;=Model!$M$14-0.000000001,$A33&lt;=Model!$M$14+Model!$M$15+0.000000001),Model!$M$12,(Model!$AJ$13*AV33+Model!$AJ$14*AX33+Model!$AJ$15*AW32+Model!$AJ$16*AW34)/Model!$AJ$17))</f>
        <v>0.40220668720241221</v>
      </c>
      <c r="AX33" s="12">
        <f ca="1">IF(Model!$M$18=0,0,IF(AND(Model!$M$16=1,AX$4&gt;=Model!$M$13-0.000000001,AX$4&lt;=Model!$M$13+Model!$M$15+0.000000001,$A33&gt;=Model!$M$14-0.000000001,$A33&lt;=Model!$M$14+Model!$M$15+0.000000001),Model!$M$12,(Model!$AJ$13*AW33+Model!$AJ$14*AY33+Model!$AJ$15*AX32+Model!$AJ$16*AX34)/Model!$AJ$17))</f>
        <v>0.4043188015969022</v>
      </c>
      <c r="AY33" s="12">
        <f ca="1">IF(Model!$M$18=0,0,IF(AND(Model!$M$16=1,AY$4&gt;=Model!$M$13-0.000000001,AY$4&lt;=Model!$M$13+Model!$M$15+0.000000001,$A33&gt;=Model!$M$14-0.000000001,$A33&lt;=Model!$M$14+Model!$M$15+0.000000001),Model!$M$12,(Model!$AJ$13*AX33+Model!$AJ$14*AZ33+Model!$AJ$15*AY32+Model!$AJ$16*AY34)/Model!$AJ$17))</f>
        <v>0.40634729856152946</v>
      </c>
      <c r="AZ33" s="12">
        <f ca="1">IF(Model!$M$18=0,0,IF(AND(Model!$M$16=1,AZ$4&gt;=Model!$M$13-0.000000001,AZ$4&lt;=Model!$M$13+Model!$M$15+0.000000001,$A33&gt;=Model!$M$14-0.000000001,$A33&lt;=Model!$M$14+Model!$M$15+0.000000001),Model!$M$12,(Model!$AJ$13*AY33+Model!$AJ$14*BA33+Model!$AJ$15*AZ32+Model!$AJ$16*AZ34)/Model!$AJ$17))</f>
        <v>0.40829214174523204</v>
      </c>
      <c r="BA33" s="12">
        <f ca="1">IF(Model!$M$18=0,0,IF(AND(Model!$M$16=1,BA$4&gt;=Model!$M$13-0.000000001,BA$4&lt;=Model!$M$13+Model!$M$15+0.000000001,$A33&gt;=Model!$M$14-0.000000001,$A33&lt;=Model!$M$14+Model!$M$15+0.000000001),Model!$M$12,(Model!$AJ$13*AZ33+Model!$AJ$14*BB33+Model!$AJ$15*BA32+Model!$AJ$16*BA34)/Model!$AJ$17))</f>
        <v>0.41015230585584467</v>
      </c>
      <c r="BB33" s="12">
        <f ca="1">IF(Model!$M$18=0,0,IF(AND(Model!$M$16=1,BB$4&gt;=Model!$M$13-0.000000001,BB$4&lt;=Model!$M$13+Model!$M$15+0.000000001,$A33&gt;=Model!$M$14-0.000000001,$A33&lt;=Model!$M$14+Model!$M$15+0.000000001),Model!$M$12,(Model!$AJ$13*BA33+Model!$AJ$14*BC33+Model!$AJ$15*BB32+Model!$AJ$16*BB34)/Model!$AJ$17))</f>
        <v>0.41192515843413491</v>
      </c>
      <c r="BC33" s="12">
        <f ca="1">IF(Model!$M$18=0,0,IF(AND(Model!$M$16=1,BC$4&gt;=Model!$M$13-0.000000001,BC$4&lt;=Model!$M$13+Model!$M$15+0.000000001,$A33&gt;=Model!$M$14-0.000000001,$A33&lt;=Model!$M$14+Model!$M$15+0.000000001),Model!$M$12,(Model!$AJ$13*BB33+Model!$AJ$14*BD33+Model!$AJ$15*BC32+Model!$AJ$16*BC34)/Model!$AJ$17))</f>
        <v>0.4136054943164611</v>
      </c>
      <c r="BD33" s="12">
        <f ca="1">IF(Model!$M$18=0,0,IF(AND(Model!$M$16=1,BD$4&gt;=Model!$M$13-0.000000001,BD$4&lt;=Model!$M$13+Model!$M$15+0.000000001,$A33&gt;=Model!$M$14-0.000000001,$A33&lt;=Model!$M$14+Model!$M$15+0.000000001),Model!$M$12,(Model!$AJ$13*BC33+Model!$AJ$14*BE33+Model!$AJ$15*BD32+Model!$AJ$16*BD34)/Model!$AJ$17))</f>
        <v>0.41518402793850195</v>
      </c>
      <c r="BE33" s="12">
        <f ca="1">IF(Model!$M$18=0,0,IF(AND(Model!$M$16=1,BE$4&gt;=Model!$M$13-0.000000001,BE$4&lt;=Model!$M$13+Model!$M$15+0.000000001,$A33&gt;=Model!$M$14-0.000000001,$A33&lt;=Model!$M$14+Model!$M$15+0.000000001),Model!$M$12,(Model!$AJ$13*BD33+Model!$AJ$14*BF33+Model!$AJ$15*BE32+Model!$AJ$16*BE34)/Model!$AJ$17))</f>
        <v>0.4166450379542993</v>
      </c>
      <c r="BF33" s="12">
        <f ca="1">IF(Model!$M$18=0,0,IF(AND(Model!$M$16=1,BF$4&gt;=Model!$M$13-0.000000001,BF$4&lt;=Model!$M$13+Model!$M$15+0.000000001,$A33&gt;=Model!$M$14-0.000000001,$A33&lt;=Model!$M$14+Model!$M$15+0.000000001),Model!$M$12,(Model!$AJ$13*BE33+Model!$AJ$14*BG33+Model!$AJ$15*BF32+Model!$AJ$16*BF34)/Model!$AJ$17))</f>
        <v>0.41796268565338274</v>
      </c>
      <c r="BG33" s="12">
        <f ca="1">IF(Model!$M$18=0,0,IF(AND(Model!$M$16=1,BG$4&gt;=Model!$M$13-0.000000001,BG$4&lt;=Model!$M$13+Model!$M$15+0.000000001,$A33&gt;=Model!$M$14-0.000000001,$A33&lt;=Model!$M$14+Model!$M$15+0.000000001),Model!$M$12,(Model!$AJ$13*BF33+Model!$AJ$14*BH33+Model!$AJ$15*BG32+Model!$AJ$16*BG34)/Model!$AJ$17))</f>
        <v>0.41909525844314355</v>
      </c>
      <c r="BH33" s="12">
        <f ca="1">IF(Model!$M$18=0,0,IF(AND(Model!$M$16=1,BH$4&gt;=Model!$M$13-0.000000001,BH$4&lt;=Model!$M$13+Model!$M$15+0.000000001,$A33&gt;=Model!$M$14-0.000000001,$A33&lt;=Model!$M$14+Model!$M$15+0.000000001),Model!$M$12,(Model!$AJ$13*BG33+Model!$AJ$14*BI33+Model!$AJ$15*BH32+Model!$AJ$16*BH34)/Model!$AJ$17))</f>
        <v>0.41997616778248326</v>
      </c>
      <c r="BI33" s="12">
        <f ca="1">IF(Model!$M$18=0,0,IF(AND(Model!$M$16=1,BI$4&gt;=Model!$M$13-0.000000001,BI$4&lt;=Model!$M$13+Model!$M$15+0.000000001,$A33&gt;=Model!$M$14-0.000000001,$A33&lt;=Model!$M$14+Model!$M$15+0.000000001),Model!$M$12,(Model!$AJ$13*BH33+Model!$AJ$14*BJ33+Model!$AJ$15*BI32+Model!$AJ$16*BI34)/Model!$AJ$17))</f>
        <v>0.42049987261410349</v>
      </c>
      <c r="BJ33" s="12">
        <f ca="1">IF(Model!$M$18=0,0,IF(AND(Model!$M$16=1,BJ$4&gt;=Model!$M$13-0.000000001,BJ$4&lt;=Model!$M$13+Model!$M$15+0.000000001,$A33&gt;=Model!$M$14-0.000000001,$A33&lt;=Model!$M$14+Model!$M$15+0.000000001),Model!$M$12,BI33))</f>
        <v>0.42049987261410349</v>
      </c>
      <c r="BK33" s="1"/>
    </row>
    <row r="34" spans="1:63" ht="13.5" customHeight="1">
      <c r="A34" s="14">
        <f>Model!$M$7-29*Model!$AJ$9</f>
        <v>0.54999999999999982</v>
      </c>
      <c r="B34" s="12">
        <f>IF(Model!$M$18=0,0,IF(AND(Model!$M$16=1,B$4&gt;=Model!$M$13-0.000000001,B$4&lt;=Model!$M$13+Model!$M$15+0.000000001,$A34&gt;=Model!$M$14-0.000000001,$A34&lt;=Model!$M$14+Model!$M$15+0.000000001),Model!$M$12,Model!$M$11))</f>
        <v>1</v>
      </c>
      <c r="C34" s="12">
        <f ca="1">IF(Model!$M$18=0,0,IF(AND(Model!$M$16=1,C$4&gt;=Model!$M$13-0.000000001,C$4&lt;=Model!$M$13+Model!$M$15+0.000000001,$A34&gt;=Model!$M$14-0.000000001,$A34&lt;=Model!$M$14+Model!$M$15+0.000000001),Model!$M$12,(Model!$AJ$13*B34+Model!$AJ$14*D34+Model!$AJ$15*C33+Model!$AJ$16*C35)/Model!$AJ$17))</f>
        <v>0.99969052154775229</v>
      </c>
      <c r="D34" s="12">
        <f ca="1">IF(Model!$M$18=0,0,IF(AND(Model!$M$16=1,D$4&gt;=Model!$M$13-0.000000001,D$4&lt;=Model!$M$13+Model!$M$15+0.000000001,$A34&gt;=Model!$M$14-0.000000001,$A34&lt;=Model!$M$14+Model!$M$15+0.000000001),Model!$M$12,(Model!$AJ$13*C34+Model!$AJ$14*E34+Model!$AJ$15*D33+Model!$AJ$16*D35)/Model!$AJ$17))</f>
        <v>0.99922792617287004</v>
      </c>
      <c r="E34" s="12">
        <f ca="1">IF(Model!$M$18=0,0,IF(AND(Model!$M$16=1,E$4&gt;=Model!$M$13-0.000000001,E$4&lt;=Model!$M$13+Model!$M$15+0.000000001,$A34&gt;=Model!$M$14-0.000000001,$A34&lt;=Model!$M$14+Model!$M$15+0.000000001),Model!$M$12,(Model!$AJ$13*D34+Model!$AJ$14*F34+Model!$AJ$15*E33+Model!$AJ$16*E35)/Model!$AJ$17))</f>
        <v>0.99853834966013122</v>
      </c>
      <c r="F34" s="12">
        <f ca="1">IF(Model!$M$18=0,0,IF(AND(Model!$M$16=1,F$4&gt;=Model!$M$13-0.000000001,F$4&lt;=Model!$M$13+Model!$M$15+0.000000001,$A34&gt;=Model!$M$14-0.000000001,$A34&lt;=Model!$M$14+Model!$M$15+0.000000001),Model!$M$12,(Model!$AJ$13*E34+Model!$AJ$14*G34+Model!$AJ$15*F33+Model!$AJ$16*F35)/Model!$AJ$17))</f>
        <v>0.99751303924618684</v>
      </c>
      <c r="G34" s="12">
        <f ca="1">IF(Model!$M$18=0,0,IF(AND(Model!$M$16=1,G$4&gt;=Model!$M$13-0.000000001,G$4&lt;=Model!$M$13+Model!$M$15+0.000000001,$A34&gt;=Model!$M$14-0.000000001,$A34&lt;=Model!$M$14+Model!$M$15+0.000000001),Model!$M$12,(Model!$AJ$13*F34+Model!$AJ$14*H34+Model!$AJ$15*G33+Model!$AJ$16*G35)/Model!$AJ$17))</f>
        <v>0.99599270725719313</v>
      </c>
      <c r="H34" s="12">
        <f ca="1">IF(Model!$M$18=0,0,IF(AND(Model!$M$16=1,H$4&gt;=Model!$M$13-0.000000001,H$4&lt;=Model!$M$13+Model!$M$15+0.000000001,$A34&gt;=Model!$M$14-0.000000001,$A34&lt;=Model!$M$14+Model!$M$15+0.000000001),Model!$M$12,(Model!$AJ$13*G34+Model!$AJ$14*I34+Model!$AJ$15*H33+Model!$AJ$16*H35)/Model!$AJ$17))</f>
        <v>0.99374562111506504</v>
      </c>
      <c r="I34" s="12">
        <f ca="1">IF(Model!$M$18=0,0,IF(AND(Model!$M$16=1,I$4&gt;=Model!$M$13-0.000000001,I$4&lt;=Model!$M$13+Model!$M$15+0.000000001,$A34&gt;=Model!$M$14-0.000000001,$A34&lt;=Model!$M$14+Model!$M$15+0.000000001),Model!$M$12,(Model!$AJ$13*H34+Model!$AJ$14*J34+Model!$AJ$15*I33+Model!$AJ$16*I35)/Model!$AJ$17))</f>
        <v>0.99043770697730604</v>
      </c>
      <c r="J34" s="12">
        <f ca="1">IF(Model!$M$18=0,0,IF(AND(Model!$M$16=1,J$4&gt;=Model!$M$13-0.000000001,J$4&lt;=Model!$M$13+Model!$M$15+0.000000001,$A34&gt;=Model!$M$14-0.000000001,$A34&lt;=Model!$M$14+Model!$M$15+0.000000001),Model!$M$12,(Model!$AJ$13*I34+Model!$AJ$14*K34+Model!$AJ$15*J33+Model!$AJ$16*J35)/Model!$AJ$17))</f>
        <v>0.98559340829465281</v>
      </c>
      <c r="K34" s="12">
        <f ca="1">IF(Model!$M$18=0,0,IF(AND(Model!$M$16=1,K$4&gt;=Model!$M$13-0.000000001,K$4&lt;=Model!$M$13+Model!$M$15+0.000000001,$A34&gt;=Model!$M$14-0.000000001,$A34&lt;=Model!$M$14+Model!$M$15+0.000000001),Model!$M$12,(Model!$AJ$13*J34+Model!$AJ$14*L34+Model!$AJ$15*K33+Model!$AJ$16*K35)/Model!$AJ$17))</f>
        <v>0.9785480155096935</v>
      </c>
      <c r="L34" s="12">
        <f ca="1">IF(Model!$M$18=0,0,IF(AND(Model!$M$16=1,L$4&gt;=Model!$M$13-0.000000001,L$4&lt;=Model!$M$13+Model!$M$15+0.000000001,$A34&gt;=Model!$M$14-0.000000001,$A34&lt;=Model!$M$14+Model!$M$15+0.000000001),Model!$M$12,(Model!$AJ$13*K34+Model!$AJ$14*M34+Model!$AJ$15*L33+Model!$AJ$16*L35)/Model!$AJ$17))</f>
        <v>0.96839760442982914</v>
      </c>
      <c r="M34" s="12">
        <f ca="1">IF(Model!$M$18=0,0,IF(AND(Model!$M$16=1,M$4&gt;=Model!$M$13-0.000000001,M$4&lt;=Model!$M$13+Model!$M$15+0.000000001,$A34&gt;=Model!$M$14-0.000000001,$A34&lt;=Model!$M$14+Model!$M$15+0.000000001),Model!$M$12,(Model!$AJ$13*L34+Model!$AJ$14*N34+Model!$AJ$15*M33+Model!$AJ$16*M35)/Model!$AJ$17))</f>
        <v>0.95396529308201394</v>
      </c>
      <c r="N34" s="12">
        <f ca="1">IF(Model!$M$18=0,0,IF(AND(Model!$M$16=1,N$4&gt;=Model!$M$13-0.000000001,N$4&lt;=Model!$M$13+Model!$M$15+0.000000001,$A34&gt;=Model!$M$14-0.000000001,$A34&lt;=Model!$M$14+Model!$M$15+0.000000001),Model!$M$12,(Model!$AJ$13*M34+Model!$AJ$14*O34+Model!$AJ$15*N33+Model!$AJ$16*N35)/Model!$AJ$17))</f>
        <v>0.93382822988956937</v>
      </c>
      <c r="O34" s="12">
        <f ca="1">IF(Model!$M$18=0,0,IF(AND(Model!$M$16=1,O$4&gt;=Model!$M$13-0.000000001,O$4&lt;=Model!$M$13+Model!$M$15+0.000000001,$A34&gt;=Model!$M$14-0.000000001,$A34&lt;=Model!$M$14+Model!$M$15+0.000000001),Model!$M$12,(Model!$AJ$13*N34+Model!$AJ$14*P34+Model!$AJ$15*O33+Model!$AJ$16*O35)/Model!$AJ$17))</f>
        <v>0.9064942698530507</v>
      </c>
      <c r="P34" s="12">
        <f ca="1">IF(Model!$M$18=0,0,IF(AND(Model!$M$16=1,P$4&gt;=Model!$M$13-0.000000001,P$4&lt;=Model!$M$13+Model!$M$15+0.000000001,$A34&gt;=Model!$M$14-0.000000001,$A34&lt;=Model!$M$14+Model!$M$15+0.000000001),Model!$M$12,(Model!$AJ$13*O34+Model!$AJ$14*Q34+Model!$AJ$15*P33+Model!$AJ$16*P35)/Model!$AJ$17))</f>
        <v>0.87087043339406478</v>
      </c>
      <c r="Q34" s="12">
        <f ca="1">IF(Model!$M$18=0,0,IF(AND(Model!$M$16=1,Q$4&gt;=Model!$M$13-0.000000001,Q$4&lt;=Model!$M$13+Model!$M$15+0.000000001,$A34&gt;=Model!$M$14-0.000000001,$A34&lt;=Model!$M$14+Model!$M$15+0.000000001),Model!$M$12,(Model!$AJ$13*P34+Model!$AJ$14*R34+Model!$AJ$15*Q33+Model!$AJ$16*Q35)/Model!$AJ$17))</f>
        <v>0.82714613827614925</v>
      </c>
      <c r="R34" s="12">
        <f ca="1">IF(Model!$M$18=0,0,IF(AND(Model!$M$16=1,R$4&gt;=Model!$M$13-0.000000001,R$4&lt;=Model!$M$13+Model!$M$15+0.000000001,$A34&gt;=Model!$M$14-0.000000001,$A34&lt;=Model!$M$14+Model!$M$15+0.000000001),Model!$M$12,(Model!$AJ$13*Q34+Model!$AJ$14*S34+Model!$AJ$15*R33+Model!$AJ$16*R35)/Model!$AJ$17))</f>
        <v>0.77785356742943434</v>
      </c>
      <c r="S34" s="12">
        <f ca="1">IF(Model!$M$18=0,0,IF(AND(Model!$M$16=1,S$4&gt;=Model!$M$13-0.000000001,S$4&lt;=Model!$M$13+Model!$M$15+0.000000001,$A34&gt;=Model!$M$14-0.000000001,$A34&lt;=Model!$M$14+Model!$M$15+0.000000001),Model!$M$12,(Model!$AJ$13*R34+Model!$AJ$14*T34+Model!$AJ$15*S33+Model!$AJ$16*S35)/Model!$AJ$17))</f>
        <v>0.72773928197890925</v>
      </c>
      <c r="T34" s="12">
        <f ca="1">IF(Model!$M$18=0,0,IF(AND(Model!$M$16=1,T$4&gt;=Model!$M$13-0.000000001,T$4&lt;=Model!$M$13+Model!$M$15+0.000000001,$A34&gt;=Model!$M$14-0.000000001,$A34&lt;=Model!$M$14+Model!$M$15+0.000000001),Model!$M$12,(Model!$AJ$13*S34+Model!$AJ$14*U34+Model!$AJ$15*T33+Model!$AJ$16*T35)/Model!$AJ$17))</f>
        <v>0.68030586431498385</v>
      </c>
      <c r="U34" s="12">
        <f ca="1">IF(Model!$M$18=0,0,IF(AND(Model!$M$16=1,U$4&gt;=Model!$M$13-0.000000001,U$4&lt;=Model!$M$13+Model!$M$15+0.000000001,$A34&gt;=Model!$M$14-0.000000001,$A34&lt;=Model!$M$14+Model!$M$15+0.000000001),Model!$M$12,(Model!$AJ$13*T34+Model!$AJ$14*V34+Model!$AJ$15*U33+Model!$AJ$16*U35)/Model!$AJ$17))</f>
        <v>0.63726131794428353</v>
      </c>
      <c r="V34" s="12">
        <f ca="1">IF(Model!$M$18=0,0,IF(AND(Model!$M$16=1,V$4&gt;=Model!$M$13-0.000000001,V$4&lt;=Model!$M$13+Model!$M$15+0.000000001,$A34&gt;=Model!$M$14-0.000000001,$A34&lt;=Model!$M$14+Model!$M$15+0.000000001),Model!$M$12,(Model!$AJ$13*U34+Model!$AJ$14*W34+Model!$AJ$15*V33+Model!$AJ$16*V35)/Model!$AJ$17))</f>
        <v>0.59907030967268049</v>
      </c>
      <c r="W34" s="12">
        <f ca="1">IF(Model!$M$18=0,0,IF(AND(Model!$M$16=1,W$4&gt;=Model!$M$13-0.000000001,W$4&lt;=Model!$M$13+Model!$M$15+0.000000001,$A34&gt;=Model!$M$14-0.000000001,$A34&lt;=Model!$M$14+Model!$M$15+0.000000001),Model!$M$12,(Model!$AJ$13*V34+Model!$AJ$14*X34+Model!$AJ$15*W33+Model!$AJ$16*W35)/Model!$AJ$17))</f>
        <v>0.56555996535079944</v>
      </c>
      <c r="X34" s="12">
        <f ca="1">IF(Model!$M$18=0,0,IF(AND(Model!$M$16=1,X$4&gt;=Model!$M$13-0.000000001,X$4&lt;=Model!$M$13+Model!$M$15+0.000000001,$A34&gt;=Model!$M$14-0.000000001,$A34&lt;=Model!$M$14+Model!$M$15+0.000000001),Model!$M$12,(Model!$AJ$13*W34+Model!$AJ$14*Y34+Model!$AJ$15*X33+Model!$AJ$16*X35)/Model!$AJ$17))</f>
        <v>0.53632693833326617</v>
      </c>
      <c r="Y34" s="12">
        <f ca="1">IF(Model!$M$18=0,0,IF(AND(Model!$M$16=1,Y$4&gt;=Model!$M$13-0.000000001,Y$4&lt;=Model!$M$13+Model!$M$15+0.000000001,$A34&gt;=Model!$M$14-0.000000001,$A34&lt;=Model!$M$14+Model!$M$15+0.000000001),Model!$M$12,(Model!$AJ$13*X34+Model!$AJ$14*Z34+Model!$AJ$15*Y33+Model!$AJ$16*Y35)/Model!$AJ$17))</f>
        <v>0.51097020084994815</v>
      </c>
      <c r="Z34" s="12">
        <f ca="1">IF(Model!$M$18=0,0,IF(AND(Model!$M$16=1,Z$4&gt;=Model!$M$13-0.000000001,Z$4&lt;=Model!$M$13+Model!$M$15+0.000000001,$A34&gt;=Model!$M$14-0.000000001,$A34&lt;=Model!$M$14+Model!$M$15+0.000000001),Model!$M$12,(Model!$AJ$13*Y34+Model!$AJ$14*AA34+Model!$AJ$15*Z33+Model!$AJ$16*Z35)/Model!$AJ$17))</f>
        <v>0.48921752990355888</v>
      </c>
      <c r="AA34" s="12">
        <f ca="1">IF(Model!$M$18=0,0,IF(AND(Model!$M$16=1,AA$4&gt;=Model!$M$13-0.000000001,AA$4&lt;=Model!$M$13+Model!$M$15+0.000000001,$A34&gt;=Model!$M$14-0.000000001,$A34&lt;=Model!$M$14+Model!$M$15+0.000000001),Model!$M$12,(Model!$AJ$13*Z34+Model!$AJ$14*AB34+Model!$AJ$15*AA33+Model!$AJ$16*AA35)/Model!$AJ$17))</f>
        <v>0.47098311217078859</v>
      </c>
      <c r="AB34" s="12">
        <f ca="1">IF(Model!$M$18=0,0,IF(AND(Model!$M$16=1,AB$4&gt;=Model!$M$13-0.000000001,AB$4&lt;=Model!$M$13+Model!$M$15+0.000000001,$A34&gt;=Model!$M$14-0.000000001,$A34&lt;=Model!$M$14+Model!$M$15+0.000000001),Model!$M$12,(Model!$AJ$13*AA34+Model!$AJ$14*AC34+Model!$AJ$15*AB33+Model!$AJ$16*AB35)/Model!$AJ$17))</f>
        <v>0.45633387002354925</v>
      </c>
      <c r="AC34" s="12">
        <f ca="1">IF(Model!$M$18=0,0,IF(AND(Model!$M$16=1,AC$4&gt;=Model!$M$13-0.000000001,AC$4&lt;=Model!$M$13+Model!$M$15+0.000000001,$A34&gt;=Model!$M$14-0.000000001,$A34&lt;=Model!$M$14+Model!$M$15+0.000000001),Model!$M$12,(Model!$AJ$13*AB34+Model!$AJ$14*AD34+Model!$AJ$15*AC33+Model!$AJ$16*AC35)/Model!$AJ$17))</f>
        <v>0.44527471017285619</v>
      </c>
      <c r="AD34" s="12">
        <f ca="1">IF(Model!$M$18=0,0,IF(AND(Model!$M$16=1,AD$4&gt;=Model!$M$13-0.000000001,AD$4&lt;=Model!$M$13+Model!$M$15+0.000000001,$A34&gt;=Model!$M$14-0.000000001,$A34&lt;=Model!$M$14+Model!$M$15+0.000000001),Model!$M$12,(Model!$AJ$13*AC34+Model!$AJ$14*AE34+Model!$AJ$15*AD33+Model!$AJ$16*AD35)/Model!$AJ$17))</f>
        <v>0.43735836579013321</v>
      </c>
      <c r="AE34" s="12">
        <f ca="1">IF(Model!$M$18=0,0,IF(AND(Model!$M$16=1,AE$4&gt;=Model!$M$13-0.000000001,AE$4&lt;=Model!$M$13+Model!$M$15+0.000000001,$A34&gt;=Model!$M$14-0.000000001,$A34&lt;=Model!$M$14+Model!$M$15+0.000000001),Model!$M$12,(Model!$AJ$13*AD34+Model!$AJ$14*AF34+Model!$AJ$15*AE33+Model!$AJ$16*AE35)/Model!$AJ$17))</f>
        <v>0.43191860412262589</v>
      </c>
      <c r="AF34" s="12">
        <f ca="1">IF(Model!$M$18=0,0,IF(AND(Model!$M$16=1,AF$4&gt;=Model!$M$13-0.000000001,AF$4&lt;=Model!$M$13+Model!$M$15+0.000000001,$A34&gt;=Model!$M$14-0.000000001,$A34&lt;=Model!$M$14+Model!$M$15+0.000000001),Model!$M$12,(Model!$AJ$13*AE34+Model!$AJ$14*AG34+Model!$AJ$15*AF33+Model!$AJ$16*AF35)/Model!$AJ$17))</f>
        <v>0.42830771224112918</v>
      </c>
      <c r="AG34" s="12">
        <f ca="1">IF(Model!$M$18=0,0,IF(AND(Model!$M$16=1,AG$4&gt;=Model!$M$13-0.000000001,AG$4&lt;=Model!$M$13+Model!$M$15+0.000000001,$A34&gt;=Model!$M$14-0.000000001,$A34&lt;=Model!$M$14+Model!$M$15+0.000000001),Model!$M$12,(Model!$AJ$13*AF34+Model!$AJ$14*AH34+Model!$AJ$15*AG33+Model!$AJ$16*AG35)/Model!$AJ$17))</f>
        <v>0.42600019597056948</v>
      </c>
      <c r="AH34" s="12">
        <f ca="1">IF(Model!$M$18=0,0,IF(AND(Model!$M$16=1,AH$4&gt;=Model!$M$13-0.000000001,AH$4&lt;=Model!$M$13+Model!$M$15+0.000000001,$A34&gt;=Model!$M$14-0.000000001,$A34&lt;=Model!$M$14+Model!$M$15+0.000000001),Model!$M$12,(Model!$AJ$13*AG34+Model!$AJ$14*AI34+Model!$AJ$15*AH33+Model!$AJ$16*AH35)/Model!$AJ$17))</f>
        <v>0.42460688763968085</v>
      </c>
      <c r="AI34" s="12">
        <f ca="1">IF(Model!$M$18=0,0,IF(AND(Model!$M$16=1,AI$4&gt;=Model!$M$13-0.000000001,AI$4&lt;=Model!$M$13+Model!$M$15+0.000000001,$A34&gt;=Model!$M$14-0.000000001,$A34&lt;=Model!$M$14+Model!$M$15+0.000000001),Model!$M$12,(Model!$AJ$13*AH34+Model!$AJ$14*AJ34+Model!$AJ$15*AI33+Model!$AJ$16*AI35)/Model!$AJ$17))</f>
        <v>0.42385278158529305</v>
      </c>
      <c r="AJ34" s="12">
        <f ca="1">IF(Model!$M$18=0,0,IF(AND(Model!$M$16=1,AJ$4&gt;=Model!$M$13-0.000000001,AJ$4&lt;=Model!$M$13+Model!$M$15+0.000000001,$A34&gt;=Model!$M$14-0.000000001,$A34&lt;=Model!$M$14+Model!$M$15+0.000000001),Model!$M$12,(Model!$AJ$13*AI34+Model!$AJ$14*AK34+Model!$AJ$15*AJ33+Model!$AJ$16*AJ35)/Model!$AJ$17))</f>
        <v>0.4235476736928056</v>
      </c>
      <c r="AK34" s="12">
        <f ca="1">IF(Model!$M$18=0,0,IF(AND(Model!$M$16=1,AK$4&gt;=Model!$M$13-0.000000001,AK$4&lt;=Model!$M$13+Model!$M$15+0.000000001,$A34&gt;=Model!$M$14-0.000000001,$A34&lt;=Model!$M$14+Model!$M$15+0.000000001),Model!$M$12,(Model!$AJ$13*AJ34+Model!$AJ$14*AL34+Model!$AJ$15*AK33+Model!$AJ$16*AK35)/Model!$AJ$17))</f>
        <v>0.4235607412795665</v>
      </c>
      <c r="AL34" s="12">
        <f ca="1">IF(Model!$M$18=0,0,IF(AND(Model!$M$16=1,AL$4&gt;=Model!$M$13-0.000000001,AL$4&lt;=Model!$M$13+Model!$M$15+0.000000001,$A34&gt;=Model!$M$14-0.000000001,$A34&lt;=Model!$M$14+Model!$M$15+0.000000001),Model!$M$12,(Model!$AJ$13*AK34+Model!$AJ$14*AM34+Model!$AJ$15*AL33+Model!$AJ$16*AL35)/Model!$AJ$17))</f>
        <v>0.42380155622693627</v>
      </c>
      <c r="AM34" s="12">
        <f ca="1">IF(Model!$M$18=0,0,IF(AND(Model!$M$16=1,AM$4&gt;=Model!$M$13-0.000000001,AM$4&lt;=Model!$M$13+Model!$M$15+0.000000001,$A34&gt;=Model!$M$14-0.000000001,$A34&lt;=Model!$M$14+Model!$M$15+0.000000001),Model!$M$12,(Model!$AJ$13*AL34+Model!$AJ$14*AN34+Model!$AJ$15*AM33+Model!$AJ$16*AM35)/Model!$AJ$17))</f>
        <v>0.42420685106319589</v>
      </c>
      <c r="AN34" s="12">
        <f ca="1">IF(Model!$M$18=0,0,IF(AND(Model!$M$16=1,AN$4&gt;=Model!$M$13-0.000000001,AN$4&lt;=Model!$M$13+Model!$M$15+0.000000001,$A34&gt;=Model!$M$14-0.000000001,$A34&lt;=Model!$M$14+Model!$M$15+0.000000001),Model!$M$12,(Model!$AJ$13*AM34+Model!$AJ$14*AO34+Model!$AJ$15*AN33+Model!$AJ$16*AN35)/Model!$AJ$17))</f>
        <v>0.42473160966243639</v>
      </c>
      <c r="AO34" s="12">
        <f ca="1">IF(Model!$M$18=0,0,IF(AND(Model!$M$16=1,AO$4&gt;=Model!$M$13-0.000000001,AO$4&lt;=Model!$M$13+Model!$M$15+0.000000001,$A34&gt;=Model!$M$14-0.000000001,$A34&lt;=Model!$M$14+Model!$M$15+0.000000001),Model!$M$12,(Model!$AJ$13*AN34+Model!$AJ$14*AP34+Model!$AJ$15*AO33+Model!$AJ$16*AO35)/Model!$AJ$17))</f>
        <v>0.42534316713339232</v>
      </c>
      <c r="AP34" s="12">
        <f ca="1">IF(Model!$M$18=0,0,IF(AND(Model!$M$16=1,AP$4&gt;=Model!$M$13-0.000000001,AP$4&lt;=Model!$M$13+Model!$M$15+0.000000001,$A34&gt;=Model!$M$14-0.000000001,$A34&lt;=Model!$M$14+Model!$M$15+0.000000001),Model!$M$12,(Model!$AJ$13*AO34+Model!$AJ$14*AQ34+Model!$AJ$15*AP33+Model!$AJ$16*AP35)/Model!$AJ$17))</f>
        <v>0.42601732409177262</v>
      </c>
      <c r="AQ34" s="12">
        <f ca="1">IF(Model!$M$18=0,0,IF(AND(Model!$M$16=1,AQ$4&gt;=Model!$M$13-0.000000001,AQ$4&lt;=Model!$M$13+Model!$M$15+0.000000001,$A34&gt;=Model!$M$14-0.000000001,$A34&lt;=Model!$M$14+Model!$M$15+0.000000001),Model!$M$12,(Model!$AJ$13*AP34+Model!$AJ$14*AR34+Model!$AJ$15*AQ33+Model!$AJ$16*AQ35)/Model!$AJ$17))</f>
        <v>0.42673578322796474</v>
      </c>
      <c r="AR34" s="12">
        <f ca="1">IF(Model!$M$18=0,0,IF(AND(Model!$M$16=1,AR$4&gt;=Model!$M$13-0.000000001,AR$4&lt;=Model!$M$13+Model!$M$15+0.000000001,$A34&gt;=Model!$M$14-0.000000001,$A34&lt;=Model!$M$14+Model!$M$15+0.000000001),Model!$M$12,(Model!$AJ$13*AQ34+Model!$AJ$14*AS34+Model!$AJ$15*AR33+Model!$AJ$16*AR35)/Model!$AJ$17))</f>
        <v>0.42748444597653146</v>
      </c>
      <c r="AS34" s="12">
        <f ca="1">IF(Model!$M$18=0,0,IF(AND(Model!$M$16=1,AS$4&gt;=Model!$M$13-0.000000001,AS$4&lt;=Model!$M$13+Model!$M$15+0.000000001,$A34&gt;=Model!$M$14-0.000000001,$A34&lt;=Model!$M$14+Model!$M$15+0.000000001),Model!$M$12,(Model!$AJ$13*AR34+Model!$AJ$14*AT34+Model!$AJ$15*AS33+Model!$AJ$16*AS35)/Model!$AJ$17))</f>
        <v>0.42825226682119744</v>
      </c>
      <c r="AT34" s="12">
        <f ca="1">IF(Model!$M$18=0,0,IF(AND(Model!$M$16=1,AT$4&gt;=Model!$M$13-0.000000001,AT$4&lt;=Model!$M$13+Model!$M$15+0.000000001,$A34&gt;=Model!$M$14-0.000000001,$A34&lt;=Model!$M$14+Model!$M$15+0.000000001),Model!$M$12,(Model!$AJ$13*AS34+Model!$AJ$14*AU34+Model!$AJ$15*AT33+Model!$AJ$16*AT35)/Model!$AJ$17))</f>
        <v>0.42903046898139657</v>
      </c>
      <c r="AU34" s="12">
        <f ca="1">IF(Model!$M$18=0,0,IF(AND(Model!$M$16=1,AU$4&gt;=Model!$M$13-0.000000001,AU$4&lt;=Model!$M$13+Model!$M$15+0.000000001,$A34&gt;=Model!$M$14-0.000000001,$A34&lt;=Model!$M$14+Model!$M$15+0.000000001),Model!$M$12,(Model!$AJ$13*AT34+Model!$AJ$14*AV34+Model!$AJ$15*AU33+Model!$AJ$16*AU35)/Model!$AJ$17))</f>
        <v>0.42981199415993238</v>
      </c>
      <c r="AV34" s="12">
        <f ca="1">IF(Model!$M$18=0,0,IF(AND(Model!$M$16=1,AV$4&gt;=Model!$M$13-0.000000001,AV$4&lt;=Model!$M$13+Model!$M$15+0.000000001,$A34&gt;=Model!$M$14-0.000000001,$A34&lt;=Model!$M$14+Model!$M$15+0.000000001),Model!$M$12,(Model!$AJ$13*AU34+Model!$AJ$14*AW34+Model!$AJ$15*AV33+Model!$AJ$16*AV35)/Model!$AJ$17))</f>
        <v>0.43059110301068554</v>
      </c>
      <c r="AW34" s="12">
        <f ca="1">IF(Model!$M$18=0,0,IF(AND(Model!$M$16=1,AW$4&gt;=Model!$M$13-0.000000001,AW$4&lt;=Model!$M$13+Model!$M$15+0.000000001,$A34&gt;=Model!$M$14-0.000000001,$A34&lt;=Model!$M$14+Model!$M$15+0.000000001),Model!$M$12,(Model!$AJ$13*AV34+Model!$AJ$14*AX34+Model!$AJ$15*AW33+Model!$AJ$16*AW35)/Model!$AJ$17))</f>
        <v>0.43136307046532213</v>
      </c>
      <c r="AX34" s="12">
        <f ca="1">IF(Model!$M$18=0,0,IF(AND(Model!$M$16=1,AX$4&gt;=Model!$M$13-0.000000001,AX$4&lt;=Model!$M$13+Model!$M$15+0.000000001,$A34&gt;=Model!$M$14-0.000000001,$A34&lt;=Model!$M$14+Model!$M$15+0.000000001),Model!$M$12,(Model!$AJ$13*AW34+Model!$AJ$14*AY34+Model!$AJ$15*AX33+Model!$AJ$16*AX35)/Model!$AJ$17))</f>
        <v>0.4321239364992106</v>
      </c>
      <c r="AY34" s="12">
        <f ca="1">IF(Model!$M$18=0,0,IF(AND(Model!$M$16=1,AY$4&gt;=Model!$M$13-0.000000001,AY$4&lt;=Model!$M$13+Model!$M$15+0.000000001,$A34&gt;=Model!$M$14-0.000000001,$A34&lt;=Model!$M$14+Model!$M$15+0.000000001),Model!$M$12,(Model!$AJ$13*AX34+Model!$AJ$14*AZ34+Model!$AJ$15*AY33+Model!$AJ$16*AY35)/Model!$AJ$17))</f>
        <v>0.43287028163002822</v>
      </c>
      <c r="AZ34" s="12">
        <f ca="1">IF(Model!$M$18=0,0,IF(AND(Model!$M$16=1,AZ$4&gt;=Model!$M$13-0.000000001,AZ$4&lt;=Model!$M$13+Model!$M$15+0.000000001,$A34&gt;=Model!$M$14-0.000000001,$A34&lt;=Model!$M$14+Model!$M$15+0.000000001),Model!$M$12,(Model!$AJ$13*AY34+Model!$AJ$14*BA34+Model!$AJ$15*AZ33+Model!$AJ$16*AZ35)/Model!$AJ$17))</f>
        <v>0.43359899918987244</v>
      </c>
      <c r="BA34" s="12">
        <f ca="1">IF(Model!$M$18=0,0,IF(AND(Model!$M$16=1,BA$4&gt;=Model!$M$13-0.000000001,BA$4&lt;=Model!$M$13+Model!$M$15+0.000000001,$A34&gt;=Model!$M$14-0.000000001,$A34&lt;=Model!$M$14+Model!$M$15+0.000000001),Model!$M$12,(Model!$AJ$13*AZ34+Model!$AJ$14*BB34+Model!$AJ$15*BA33+Model!$AJ$16*BA35)/Model!$AJ$17))</f>
        <v>0.43430703375336638</v>
      </c>
      <c r="BB34" s="12">
        <f ca="1">IF(Model!$M$18=0,0,IF(AND(Model!$M$16=1,BB$4&gt;=Model!$M$13-0.000000001,BB$4&lt;=Model!$M$13+Model!$M$15+0.000000001,$A34&gt;=Model!$M$14-0.000000001,$A34&lt;=Model!$M$14+Model!$M$15+0.000000001),Model!$M$12,(Model!$AJ$13*BA34+Model!$AJ$14*BC34+Model!$AJ$15*BB33+Model!$AJ$16*BB35)/Model!$AJ$17))</f>
        <v>0.4349910465207823</v>
      </c>
      <c r="BC34" s="12">
        <f ca="1">IF(Model!$M$18=0,0,IF(AND(Model!$M$16=1,BC$4&gt;=Model!$M$13-0.000000001,BC$4&lt;=Model!$M$13+Model!$M$15+0.000000001,$A34&gt;=Model!$M$14-0.000000001,$A34&lt;=Model!$M$14+Model!$M$15+0.000000001),Model!$M$12,(Model!$AJ$13*BB34+Model!$AJ$14*BD34+Model!$AJ$15*BC33+Model!$AJ$16*BC35)/Model!$AJ$17))</f>
        <v>0.4356469522597301</v>
      </c>
      <c r="BD34" s="12">
        <f ca="1">IF(Model!$M$18=0,0,IF(AND(Model!$M$16=1,BD$4&gt;=Model!$M$13-0.000000001,BD$4&lt;=Model!$M$13+Model!$M$15+0.000000001,$A34&gt;=Model!$M$14-0.000000001,$A34&lt;=Model!$M$14+Model!$M$15+0.000000001),Model!$M$12,(Model!$AJ$13*BC34+Model!$AJ$14*BE34+Model!$AJ$15*BD33+Model!$AJ$16*BD35)/Model!$AJ$17))</f>
        <v>0.43626924543541529</v>
      </c>
      <c r="BE34" s="12">
        <f ca="1">IF(Model!$M$18=0,0,IF(AND(Model!$M$16=1,BE$4&gt;=Model!$M$13-0.000000001,BE$4&lt;=Model!$M$13+Model!$M$15+0.000000001,$A34&gt;=Model!$M$14-0.000000001,$A34&lt;=Model!$M$14+Model!$M$15+0.000000001),Model!$M$12,(Model!$AJ$13*BD34+Model!$AJ$14*BF34+Model!$AJ$15*BE33+Model!$AJ$16*BE35)/Model!$AJ$17))</f>
        <v>0.43684999017359372</v>
      </c>
      <c r="BF34" s="12">
        <f ca="1">IF(Model!$M$18=0,0,IF(AND(Model!$M$16=1,BF$4&gt;=Model!$M$13-0.000000001,BF$4&lt;=Model!$M$13+Model!$M$15+0.000000001,$A34&gt;=Model!$M$14-0.000000001,$A34&lt;=Model!$M$14+Model!$M$15+0.000000001),Model!$M$12,(Model!$AJ$13*BE34+Model!$AJ$14*BG34+Model!$AJ$15*BF33+Model!$AJ$16*BF35)/Model!$AJ$17))</f>
        <v>0.43737728143272431</v>
      </c>
      <c r="BG34" s="12">
        <f ca="1">IF(Model!$M$18=0,0,IF(AND(Model!$M$16=1,BG$4&gt;=Model!$M$13-0.000000001,BG$4&lt;=Model!$M$13+Model!$M$15+0.000000001,$A34&gt;=Model!$M$14-0.000000001,$A34&lt;=Model!$M$14+Model!$M$15+0.000000001),Model!$M$12,(Model!$AJ$13*BF34+Model!$AJ$14*BH34+Model!$AJ$15*BG33+Model!$AJ$16*BG35)/Model!$AJ$17))</f>
        <v>0.43783288039983143</v>
      </c>
      <c r="BH34" s="12">
        <f ca="1">IF(Model!$M$18=0,0,IF(AND(Model!$M$16=1,BH$4&gt;=Model!$M$13-0.000000001,BH$4&lt;=Model!$M$13+Model!$M$15+0.000000001,$A34&gt;=Model!$M$14-0.000000001,$A34&lt;=Model!$M$14+Model!$M$15+0.000000001),Model!$M$12,(Model!$AJ$13*BG34+Model!$AJ$14*BI34+Model!$AJ$15*BH33+Model!$AJ$16*BH35)/Model!$AJ$17))</f>
        <v>0.43818856601508316</v>
      </c>
      <c r="BI34" s="12">
        <f ca="1">IF(Model!$M$18=0,0,IF(AND(Model!$M$16=1,BI$4&gt;=Model!$M$13-0.000000001,BI$4&lt;=Model!$M$13+Model!$M$15+0.000000001,$A34&gt;=Model!$M$14-0.000000001,$A34&lt;=Model!$M$14+Model!$M$15+0.000000001),Model!$M$12,(Model!$AJ$13*BH34+Model!$AJ$14*BJ34+Model!$AJ$15*BI33+Model!$AJ$16*BI35)/Model!$AJ$17))</f>
        <v>0.4384004967279318</v>
      </c>
      <c r="BJ34" s="12">
        <f ca="1">IF(Model!$M$18=0,0,IF(AND(Model!$M$16=1,BJ$4&gt;=Model!$M$13-0.000000001,BJ$4&lt;=Model!$M$13+Model!$M$15+0.000000001,$A34&gt;=Model!$M$14-0.000000001,$A34&lt;=Model!$M$14+Model!$M$15+0.000000001),Model!$M$12,BI34))</f>
        <v>0.4384004967279318</v>
      </c>
      <c r="BK34" s="1"/>
    </row>
    <row r="35" spans="1:63" ht="13.5" customHeight="1">
      <c r="A35" s="14">
        <f>Model!$M$7-30*Model!$AJ$9</f>
        <v>0.5</v>
      </c>
      <c r="B35" s="12">
        <f>IF(Model!$M$18=0,0,IF(AND(Model!$M$16=1,B$4&gt;=Model!$M$13-0.000000001,B$4&lt;=Model!$M$13+Model!$M$15+0.000000001,$A35&gt;=Model!$M$14-0.000000001,$A35&lt;=Model!$M$14+Model!$M$15+0.000000001),Model!$M$12,Model!$M$11))</f>
        <v>1</v>
      </c>
      <c r="C35" s="12">
        <f ca="1">IF(Model!$M$18=0,0,IF(AND(Model!$M$16=1,C$4&gt;=Model!$M$13-0.000000001,C$4&lt;=Model!$M$13+Model!$M$15+0.000000001,$A35&gt;=Model!$M$14-0.000000001,$A35&lt;=Model!$M$14+Model!$M$15+0.000000001),Model!$M$12,(Model!$AJ$13*B35+Model!$AJ$14*D35+Model!$AJ$15*C34+Model!$AJ$16*C36)/Model!$AJ$17))</f>
        <v>0.99972926419682828</v>
      </c>
      <c r="D35" s="12">
        <f ca="1">IF(Model!$M$18=0,0,IF(AND(Model!$M$16=1,D$4&gt;=Model!$M$13-0.000000001,D$4&lt;=Model!$M$13+Model!$M$15+0.000000001,$A35&gt;=Model!$M$14-0.000000001,$A35&lt;=Model!$M$14+Model!$M$15+0.000000001),Model!$M$12,(Model!$AJ$13*C35+Model!$AJ$14*E35+Model!$AJ$15*D34+Model!$AJ$16*D36)/Model!$AJ$17))</f>
        <v>0.99932583795517826</v>
      </c>
      <c r="E35" s="12">
        <f ca="1">IF(Model!$M$18=0,0,IF(AND(Model!$M$16=1,E$4&gt;=Model!$M$13-0.000000001,E$4&lt;=Model!$M$13+Model!$M$15+0.000000001,$A35&gt;=Model!$M$14-0.000000001,$A35&lt;=Model!$M$14+Model!$M$15+0.000000001),Model!$M$12,(Model!$AJ$13*D35+Model!$AJ$14*F35+Model!$AJ$15*E34+Model!$AJ$16*E36)/Model!$AJ$17))</f>
        <v>0.99872768011898738</v>
      </c>
      <c r="F35" s="12">
        <f ca="1">IF(Model!$M$18=0,0,IF(AND(Model!$M$16=1,F$4&gt;=Model!$M$13-0.000000001,F$4&lt;=Model!$M$13+Model!$M$15+0.000000001,$A35&gt;=Model!$M$14-0.000000001,$A35&lt;=Model!$M$14+Model!$M$15+0.000000001),Model!$M$12,(Model!$AJ$13*E35+Model!$AJ$14*G35+Model!$AJ$15*F34+Model!$AJ$16*F36)/Model!$AJ$17))</f>
        <v>0.99784464052887323</v>
      </c>
      <c r="G35" s="12">
        <f ca="1">IF(Model!$M$18=0,0,IF(AND(Model!$M$16=1,G$4&gt;=Model!$M$13-0.000000001,G$4&lt;=Model!$M$13+Model!$M$15+0.000000001,$A35&gt;=Model!$M$14-0.000000001,$A35&lt;=Model!$M$14+Model!$M$15+0.000000001),Model!$M$12,(Model!$AJ$13*F35+Model!$AJ$14*H35+Model!$AJ$15*G34+Model!$AJ$16*G36)/Model!$AJ$17))</f>
        <v>0.99654667538419173</v>
      </c>
      <c r="H35" s="12">
        <f ca="1">IF(Model!$M$18=0,0,IF(AND(Model!$M$16=1,H$4&gt;=Model!$M$13-0.000000001,H$4&lt;=Model!$M$13+Model!$M$15+0.000000001,$A35&gt;=Model!$M$14-0.000000001,$A35&lt;=Model!$M$14+Model!$M$15+0.000000001),Model!$M$12,(Model!$AJ$13*G35+Model!$AJ$14*I35+Model!$AJ$15*H34+Model!$AJ$16*H36)/Model!$AJ$17))</f>
        <v>0.99464793653542416</v>
      </c>
      <c r="I35" s="12">
        <f ca="1">IF(Model!$M$18=0,0,IF(AND(Model!$M$16=1,I$4&gt;=Model!$M$13-0.000000001,I$4&lt;=Model!$M$13+Model!$M$15+0.000000001,$A35&gt;=Model!$M$14-0.000000001,$A35&lt;=Model!$M$14+Model!$M$15+0.000000001),Model!$M$12,(Model!$AJ$13*H35+Model!$AJ$14*J35+Model!$AJ$15*I34+Model!$AJ$16*I36)/Model!$AJ$17))</f>
        <v>0.99188608073763285</v>
      </c>
      <c r="J35" s="12">
        <f ca="1">IF(Model!$M$18=0,0,IF(AND(Model!$M$16=1,J$4&gt;=Model!$M$13-0.000000001,J$4&lt;=Model!$M$13+Model!$M$15+0.000000001,$A35&gt;=Model!$M$14-0.000000001,$A35&lt;=Model!$M$14+Model!$M$15+0.000000001),Model!$M$12,(Model!$AJ$13*I35+Model!$AJ$14*K35+Model!$AJ$15*J34+Model!$AJ$16*J36)/Model!$AJ$17))</f>
        <v>0.98789694221024438</v>
      </c>
      <c r="K35" s="12">
        <f ca="1">IF(Model!$M$18=0,0,IF(AND(Model!$M$16=1,K$4&gt;=Model!$M$13-0.000000001,K$4&lt;=Model!$M$13+Model!$M$15+0.000000001,$A35&gt;=Model!$M$14-0.000000001,$A35&lt;=Model!$M$14+Model!$M$15+0.000000001),Model!$M$12,(Model!$AJ$13*J35+Model!$AJ$14*L35+Model!$AJ$15*K34+Model!$AJ$16*K36)/Model!$AJ$17))</f>
        <v>0.98218675374188946</v>
      </c>
      <c r="L35" s="12">
        <f ca="1">IF(Model!$M$18=0,0,IF(AND(Model!$M$16=1,L$4&gt;=Model!$M$13-0.000000001,L$4&lt;=Model!$M$13+Model!$M$15+0.000000001,$A35&gt;=Model!$M$14-0.000000001,$A35&lt;=Model!$M$14+Model!$M$15+0.000000001),Model!$M$12,(Model!$AJ$13*K35+Model!$AJ$14*M35+Model!$AJ$15*L34+Model!$AJ$16*L36)/Model!$AJ$17))</f>
        <v>0.97410849165065339</v>
      </c>
      <c r="M35" s="12">
        <f ca="1">IF(Model!$M$18=0,0,IF(AND(Model!$M$16=1,M$4&gt;=Model!$M$13-0.000000001,M$4&lt;=Model!$M$13+Model!$M$15+0.000000001,$A35&gt;=Model!$M$14-0.000000001,$A35&lt;=Model!$M$14+Model!$M$15+0.000000001),Model!$M$12,(Model!$AJ$13*L35+Model!$AJ$14*N35+Model!$AJ$15*M34+Model!$AJ$16*M36)/Model!$AJ$17))</f>
        <v>0.96285721969611737</v>
      </c>
      <c r="N35" s="12">
        <f ca="1">IF(Model!$M$18=0,0,IF(AND(Model!$M$16=1,N$4&gt;=Model!$M$13-0.000000001,N$4&lt;=Model!$M$13+Model!$M$15+0.000000001,$A35&gt;=Model!$M$14-0.000000001,$A35&lt;=Model!$M$14+Model!$M$15+0.000000001),Model!$M$12,(Model!$AJ$13*M35+Model!$AJ$14*O35+Model!$AJ$15*N34+Model!$AJ$16*N36)/Model!$AJ$17))</f>
        <v>0.9475127747723574</v>
      </c>
      <c r="O35" s="12">
        <f ca="1">IF(Model!$M$18=0,0,IF(AND(Model!$M$16=1,O$4&gt;=Model!$M$13-0.000000001,O$4&lt;=Model!$M$13+Model!$M$15+0.000000001,$A35&gt;=Model!$M$14-0.000000001,$A35&lt;=Model!$M$14+Model!$M$15+0.000000001),Model!$M$12,(Model!$AJ$13*N35+Model!$AJ$14*P35+Model!$AJ$15*O34+Model!$AJ$16*O36)/Model!$AJ$17))</f>
        <v>0.92717453772495817</v>
      </c>
      <c r="P35" s="12">
        <f ca="1">IF(Model!$M$18=0,0,IF(AND(Model!$M$16=1,P$4&gt;=Model!$M$13-0.000000001,P$4&lt;=Model!$M$13+Model!$M$15+0.000000001,$A35&gt;=Model!$M$14-0.000000001,$A35&lt;=Model!$M$14+Model!$M$15+0.000000001),Model!$M$12,(Model!$AJ$13*O35+Model!$AJ$14*Q35+Model!$AJ$15*P34+Model!$AJ$16*P36)/Model!$AJ$17))</f>
        <v>0.90123779246414282</v>
      </c>
      <c r="Q35" s="12">
        <f ca="1">IF(Model!$M$18=0,0,IF(AND(Model!$M$16=1,Q$4&gt;=Model!$M$13-0.000000001,Q$4&lt;=Model!$M$13+Model!$M$15+0.000000001,$A35&gt;=Model!$M$14-0.000000001,$A35&lt;=Model!$M$14+Model!$M$15+0.000000001),Model!$M$12,(Model!$AJ$13*P35+Model!$AJ$14*R35+Model!$AJ$15*Q34+Model!$AJ$16*Q36)/Model!$AJ$17))</f>
        <v>0.86981119330287082</v>
      </c>
      <c r="R35" s="12">
        <f ca="1">IF(Model!$M$18=0,0,IF(AND(Model!$M$16=1,R$4&gt;=Model!$M$13-0.000000001,R$4&lt;=Model!$M$13+Model!$M$15+0.000000001,$A35&gt;=Model!$M$14-0.000000001,$A35&lt;=Model!$M$14+Model!$M$15+0.000000001),Model!$M$12,(Model!$AJ$13*Q35+Model!$AJ$14*S35+Model!$AJ$15*R34+Model!$AJ$16*R36)/Model!$AJ$17))</f>
        <v>0.83409540534289106</v>
      </c>
      <c r="S35" s="12">
        <f ca="1">IF(Model!$M$18=0,0,IF(AND(Model!$M$16=1,S$4&gt;=Model!$M$13-0.000000001,S$4&lt;=Model!$M$13+Model!$M$15+0.000000001,$A35&gt;=Model!$M$14-0.000000001,$A35&lt;=Model!$M$14+Model!$M$15+0.000000001),Model!$M$12,(Model!$AJ$13*R35+Model!$AJ$14*T35+Model!$AJ$15*S34+Model!$AJ$16*S36)/Model!$AJ$17))</f>
        <v>0.79624452432024251</v>
      </c>
      <c r="T35" s="12">
        <f ca="1">IF(Model!$M$18=0,0,IF(AND(Model!$M$16=1,T$4&gt;=Model!$M$13-0.000000001,T$4&lt;=Model!$M$13+Model!$M$15+0.000000001,$A35&gt;=Model!$M$14-0.000000001,$A35&lt;=Model!$M$14+Model!$M$15+0.000000001),Model!$M$12,(Model!$AJ$13*S35+Model!$AJ$14*U35+Model!$AJ$15*T34+Model!$AJ$16*T36)/Model!$AJ$17))</f>
        <v>0.75835872112571512</v>
      </c>
      <c r="U35" s="12">
        <f ca="1">IF(Model!$M$18=0,0,IF(AND(Model!$M$16=1,U$4&gt;=Model!$M$13-0.000000001,U$4&lt;=Model!$M$13+Model!$M$15+0.000000001,$A35&gt;=Model!$M$14-0.000000001,$A35&lt;=Model!$M$14+Model!$M$15+0.000000001),Model!$M$12,(Model!$AJ$13*T35+Model!$AJ$14*V35+Model!$AJ$15*U34+Model!$AJ$16*U36)/Model!$AJ$17))</f>
        <v>0.72195078957529069</v>
      </c>
      <c r="V35" s="12">
        <f ca="1">IF(Model!$M$18=0,0,IF(AND(Model!$M$16=1,V$4&gt;=Model!$M$13-0.000000001,V$4&lt;=Model!$M$13+Model!$M$15+0.000000001,$A35&gt;=Model!$M$14-0.000000001,$A35&lt;=Model!$M$14+Model!$M$15+0.000000001),Model!$M$12,(Model!$AJ$13*U35+Model!$AJ$14*W35+Model!$AJ$15*V34+Model!$AJ$16*V36)/Model!$AJ$17))</f>
        <v>0.68789723677633874</v>
      </c>
      <c r="W35" s="12">
        <f ca="1">IF(Model!$M$18=0,0,IF(AND(Model!$M$16=1,W$4&gt;=Model!$M$13-0.000000001,W$4&lt;=Model!$M$13+Model!$M$15+0.000000001,$A35&gt;=Model!$M$14-0.000000001,$A35&lt;=Model!$M$14+Model!$M$15+0.000000001),Model!$M$12,(Model!$AJ$13*V35+Model!$AJ$14*X35+Model!$AJ$15*W34+Model!$AJ$16*W36)/Model!$AJ$17))</f>
        <v>0.65659778454612816</v>
      </c>
      <c r="X35" s="12">
        <f ca="1">IF(Model!$M$18=0,0,IF(AND(Model!$M$16=1,X$4&gt;=Model!$M$13-0.000000001,X$4&lt;=Model!$M$13+Model!$M$15+0.000000001,$A35&gt;=Model!$M$14-0.000000001,$A35&lt;=Model!$M$14+Model!$M$15+0.000000001),Model!$M$12,(Model!$AJ$13*W35+Model!$AJ$14*Y35+Model!$AJ$15*X34+Model!$AJ$16*X36)/Model!$AJ$17))</f>
        <v>0.62816589623021613</v>
      </c>
      <c r="Y35" s="12">
        <f ca="1">IF(Model!$M$18=0,0,IF(AND(Model!$M$16=1,Y$4&gt;=Model!$M$13-0.000000001,Y$4&lt;=Model!$M$13+Model!$M$15+0.000000001,$A35&gt;=Model!$M$14-0.000000001,$A35&lt;=Model!$M$14+Model!$M$15+0.000000001),Model!$M$12,(Model!$AJ$13*X35+Model!$AJ$14*Z35+Model!$AJ$15*Y34+Model!$AJ$16*Y36)/Model!$AJ$17))</f>
        <v>0.60258353910073004</v>
      </c>
      <c r="Z35" s="12">
        <f ca="1">IF(Model!$M$18=0,0,IF(AND(Model!$M$16=1,Z$4&gt;=Model!$M$13-0.000000001,Z$4&lt;=Model!$M$13+Model!$M$15+0.000000001,$A35&gt;=Model!$M$14-0.000000001,$A35&lt;=Model!$M$14+Model!$M$15+0.000000001),Model!$M$12,(Model!$AJ$13*Y35+Model!$AJ$14*AA35+Model!$AJ$15*Z34+Model!$AJ$16*Z36)/Model!$AJ$17))</f>
        <v>0.57980726801217042</v>
      </c>
      <c r="AA35" s="12">
        <f ca="1">IF(Model!$M$18=0,0,IF(AND(Model!$M$16=1,AA$4&gt;=Model!$M$13-0.000000001,AA$4&lt;=Model!$M$13+Model!$M$15+0.000000001,$A35&gt;=Model!$M$14-0.000000001,$A35&lt;=Model!$M$14+Model!$M$15+0.000000001),Model!$M$12,(Model!$AJ$13*Z35+Model!$AJ$14*AB35+Model!$AJ$15*AA34+Model!$AJ$16*AA36)/Model!$AJ$17))</f>
        <v>0.55982441956287865</v>
      </c>
      <c r="AB35" s="12">
        <f ca="1">IF(Model!$M$18=0,0,IF(AND(Model!$M$16=1,AB$4&gt;=Model!$M$13-0.000000001,AB$4&lt;=Model!$M$13+Model!$M$15+0.000000001,$A35&gt;=Model!$M$14-0.000000001,$A35&lt;=Model!$M$14+Model!$M$15+0.000000001),Model!$M$12,(Model!$AJ$13*AA35+Model!$AJ$14*AC35+Model!$AJ$15*AB34+Model!$AJ$16*AB36)/Model!$AJ$17))</f>
        <v>0.54264885726926293</v>
      </c>
      <c r="AC35" s="12">
        <f ca="1">IF(Model!$M$18=0,0,IF(AND(Model!$M$16=1,AC$4&gt;=Model!$M$13-0.000000001,AC$4&lt;=Model!$M$13+Model!$M$15+0.000000001,$A35&gt;=Model!$M$14-0.000000001,$A35&lt;=Model!$M$14+Model!$M$15+0.000000001),Model!$M$12,(Model!$AJ$13*AB35+Model!$AJ$14*AD35+Model!$AJ$15*AC34+Model!$AJ$16*AC36)/Model!$AJ$17))</f>
        <v>0.52824157814592243</v>
      </c>
      <c r="AD35" s="12">
        <f ca="1">IF(Model!$M$18=0,0,IF(AND(Model!$M$16=1,AD$4&gt;=Model!$M$13-0.000000001,AD$4&lt;=Model!$M$13+Model!$M$15+0.000000001,$A35&gt;=Model!$M$14-0.000000001,$A35&lt;=Model!$M$14+Model!$M$15+0.000000001),Model!$M$12,(Model!$AJ$13*AC35+Model!$AJ$14*AE35+Model!$AJ$15*AD34+Model!$AJ$16*AD36)/Model!$AJ$17))</f>
        <v>0.51639743744910915</v>
      </c>
      <c r="AE35" s="12">
        <f ca="1">IF(Model!$M$18=0,0,IF(AND(Model!$M$16=1,AE$4&gt;=Model!$M$13-0.000000001,AE$4&lt;=Model!$M$13+Model!$M$15+0.000000001,$A35&gt;=Model!$M$14-0.000000001,$A35&lt;=Model!$M$14+Model!$M$15+0.000000001),Model!$M$12,(Model!$AJ$13*AD35+Model!$AJ$14*AF35+Model!$AJ$15*AE34+Model!$AJ$16*AE36)/Model!$AJ$17))</f>
        <v>0.50677885027429226</v>
      </c>
      <c r="AF35" s="12">
        <f ca="1">IF(Model!$M$18=0,0,IF(AND(Model!$M$16=1,AF$4&gt;=Model!$M$13-0.000000001,AF$4&lt;=Model!$M$13+Model!$M$15+0.000000001,$A35&gt;=Model!$M$14-0.000000001,$A35&lt;=Model!$M$14+Model!$M$15+0.000000001),Model!$M$12,(Model!$AJ$13*AE35+Model!$AJ$14*AG35+Model!$AJ$15*AF34+Model!$AJ$16*AF36)/Model!$AJ$17))</f>
        <v>0.49900127102242137</v>
      </c>
      <c r="AG35" s="12">
        <f ca="1">IF(Model!$M$18=0,0,IF(AND(Model!$M$16=1,AG$4&gt;=Model!$M$13-0.000000001,AG$4&lt;=Model!$M$13+Model!$M$15+0.000000001,$A35&gt;=Model!$M$14-0.000000001,$A35&lt;=Model!$M$14+Model!$M$15+0.000000001),Model!$M$12,(Model!$AJ$13*AF35+Model!$AJ$14*AH35+Model!$AJ$15*AG34+Model!$AJ$16*AG36)/Model!$AJ$17))</f>
        <v>0.49269961668850137</v>
      </c>
      <c r="AH35" s="12">
        <f ca="1">IF(Model!$M$18=0,0,IF(AND(Model!$M$16=1,AH$4&gt;=Model!$M$13-0.000000001,AH$4&lt;=Model!$M$13+Model!$M$15+0.000000001,$A35&gt;=Model!$M$14-0.000000001,$A35&lt;=Model!$M$14+Model!$M$15+0.000000001),Model!$M$12,(Model!$AJ$13*AG35+Model!$AJ$14*AI35+Model!$AJ$15*AH34+Model!$AJ$16*AH36)/Model!$AJ$17))</f>
        <v>0.48756098389292846</v>
      </c>
      <c r="AI35" s="12">
        <f ca="1">IF(Model!$M$18=0,0,IF(AND(Model!$M$16=1,AI$4&gt;=Model!$M$13-0.000000001,AI$4&lt;=Model!$M$13+Model!$M$15+0.000000001,$A35&gt;=Model!$M$14-0.000000001,$A35&lt;=Model!$M$14+Model!$M$15+0.000000001),Model!$M$12,(Model!$AJ$13*AH35+Model!$AJ$14*AJ35+Model!$AJ$15*AI34+Model!$AJ$16*AI36)/Model!$AJ$17))</f>
        <v>0.48333270781658882</v>
      </c>
      <c r="AJ35" s="12">
        <f ca="1">IF(Model!$M$18=0,0,IF(AND(Model!$M$16=1,AJ$4&gt;=Model!$M$13-0.000000001,AJ$4&lt;=Model!$M$13+Model!$M$15+0.000000001,$A35&gt;=Model!$M$14-0.000000001,$A35&lt;=Model!$M$14+Model!$M$15+0.000000001),Model!$M$12,(Model!$AJ$13*AI35+Model!$AJ$14*AK35+Model!$AJ$15*AJ34+Model!$AJ$16*AJ36)/Model!$AJ$17))</f>
        <v>0.47981758830923976</v>
      </c>
      <c r="AK35" s="12">
        <f ca="1">IF(Model!$M$18=0,0,IF(AND(Model!$M$16=1,AK$4&gt;=Model!$M$13-0.000000001,AK$4&lt;=Model!$M$13+Model!$M$15+0.000000001,$A35&gt;=Model!$M$14-0.000000001,$A35&lt;=Model!$M$14+Model!$M$15+0.000000001),Model!$M$12,(Model!$AJ$13*AJ35+Model!$AJ$14*AL35+Model!$AJ$15*AK34+Model!$AJ$16*AK36)/Model!$AJ$17))</f>
        <v>0.47686440218008103</v>
      </c>
      <c r="AL35" s="12">
        <f ca="1">IF(Model!$M$18=0,0,IF(AND(Model!$M$16=1,AL$4&gt;=Model!$M$13-0.000000001,AL$4&lt;=Model!$M$13+Model!$M$15+0.000000001,$A35&gt;=Model!$M$14-0.000000001,$A35&lt;=Model!$M$14+Model!$M$15+0.000000001),Model!$M$12,(Model!$AJ$13*AK35+Model!$AJ$14*AM35+Model!$AJ$15*AL34+Model!$AJ$16*AL36)/Model!$AJ$17))</f>
        <v>0.47435795887617199</v>
      </c>
      <c r="AM35" s="12">
        <f ca="1">IF(Model!$M$18=0,0,IF(AND(Model!$M$16=1,AM$4&gt;=Model!$M$13-0.000000001,AM$4&lt;=Model!$M$13+Model!$M$15+0.000000001,$A35&gt;=Model!$M$14-0.000000001,$A35&lt;=Model!$M$14+Model!$M$15+0.000000001),Model!$M$12,(Model!$AJ$13*AL35+Model!$AJ$14*AN35+Model!$AJ$15*AM34+Model!$AJ$16*AM36)/Model!$AJ$17))</f>
        <v>0.47221045641541082</v>
      </c>
      <c r="AN35" s="12">
        <f ca="1">IF(Model!$M$18=0,0,IF(AND(Model!$M$16=1,AN$4&gt;=Model!$M$13-0.000000001,AN$4&lt;=Model!$M$13+Model!$M$15+0.000000001,$A35&gt;=Model!$M$14-0.000000001,$A35&lt;=Model!$M$14+Model!$M$15+0.000000001),Model!$M$12,(Model!$AJ$13*AM35+Model!$AJ$14*AO35+Model!$AJ$15*AN34+Model!$AJ$16*AN36)/Model!$AJ$17))</f>
        <v>0.47035459284180609</v>
      </c>
      <c r="AO35" s="12">
        <f ca="1">IF(Model!$M$18=0,0,IF(AND(Model!$M$16=1,AO$4&gt;=Model!$M$13-0.000000001,AO$4&lt;=Model!$M$13+Model!$M$15+0.000000001,$A35&gt;=Model!$M$14-0.000000001,$A35&lt;=Model!$M$14+Model!$M$15+0.000000001),Model!$M$12,(Model!$AJ$13*AN35+Model!$AJ$14*AP35+Model!$AJ$15*AO34+Model!$AJ$16*AO36)/Model!$AJ$17))</f>
        <v>0.46873832382842934</v>
      </c>
      <c r="AP35" s="12">
        <f ca="1">IF(Model!$M$18=0,0,IF(AND(Model!$M$16=1,AP$4&gt;=Model!$M$13-0.000000001,AP$4&lt;=Model!$M$13+Model!$M$15+0.000000001,$A35&gt;=Model!$M$14-0.000000001,$A35&lt;=Model!$M$14+Model!$M$15+0.000000001),Model!$M$12,(Model!$AJ$13*AO35+Model!$AJ$14*AQ35+Model!$AJ$15*AP34+Model!$AJ$16*AP36)/Model!$AJ$17))</f>
        <v>0.46732097134626127</v>
      </c>
      <c r="AQ35" s="12">
        <f ca="1">IF(Model!$M$18=0,0,IF(AND(Model!$M$16=1,AQ$4&gt;=Model!$M$13-0.000000001,AQ$4&lt;=Model!$M$13+Model!$M$15+0.000000001,$A35&gt;=Model!$M$14-0.000000001,$A35&lt;=Model!$M$14+Model!$M$15+0.000000001),Model!$M$12,(Model!$AJ$13*AP35+Model!$AJ$14*AR35+Model!$AJ$15*AQ34+Model!$AJ$16*AQ36)/Model!$AJ$17))</f>
        <v>0.46607037109472299</v>
      </c>
      <c r="AR35" s="12">
        <f ca="1">IF(Model!$M$18=0,0,IF(AND(Model!$M$16=1,AR$4&gt;=Model!$M$13-0.000000001,AR$4&lt;=Model!$M$13+Model!$M$15+0.000000001,$A35&gt;=Model!$M$14-0.000000001,$A35&lt;=Model!$M$14+Model!$M$15+0.000000001),Model!$M$12,(Model!$AJ$13*AQ35+Model!$AJ$14*AS35+Model!$AJ$15*AR34+Model!$AJ$16*AR36)/Model!$AJ$17))</f>
        <v>0.46496079093123277</v>
      </c>
      <c r="AS35" s="12">
        <f ca="1">IF(Model!$M$18=0,0,IF(AND(Model!$M$16=1,AS$4&gt;=Model!$M$13-0.000000001,AS$4&lt;=Model!$M$13+Model!$M$15+0.000000001,$A35&gt;=Model!$M$14-0.000000001,$A35&lt;=Model!$M$14+Model!$M$15+0.000000001),Model!$M$12,(Model!$AJ$13*AR35+Model!$AJ$14*AT35+Model!$AJ$15*AS34+Model!$AJ$16*AS36)/Model!$AJ$17))</f>
        <v>0.46397141079722992</v>
      </c>
      <c r="AT35" s="12">
        <f ca="1">IF(Model!$M$18=0,0,IF(AND(Model!$M$16=1,AT$4&gt;=Model!$M$13-0.000000001,AT$4&lt;=Model!$M$13+Model!$M$15+0.000000001,$A35&gt;=Model!$M$14-0.000000001,$A35&lt;=Model!$M$14+Model!$M$15+0.000000001),Model!$M$12,(Model!$AJ$13*AS35+Model!$AJ$14*AU35+Model!$AJ$15*AT34+Model!$AJ$16*AT36)/Model!$AJ$17))</f>
        <v>0.46308520792667712</v>
      </c>
      <c r="AU35" s="12">
        <f ca="1">IF(Model!$M$18=0,0,IF(AND(Model!$M$16=1,AU$4&gt;=Model!$M$13-0.000000001,AU$4&lt;=Model!$M$13+Model!$M$15+0.000000001,$A35&gt;=Model!$M$14-0.000000001,$A35&lt;=Model!$M$14+Model!$M$15+0.000000001),Model!$M$12,(Model!$AJ$13*AT35+Model!$AJ$14*AV35+Model!$AJ$15*AU34+Model!$AJ$16*AU36)/Model!$AJ$17))</f>
        <v>0.46228813406113972</v>
      </c>
      <c r="AV35" s="12">
        <f ca="1">IF(Model!$M$18=0,0,IF(AND(Model!$M$16=1,AV$4&gt;=Model!$M$13-0.000000001,AV$4&lt;=Model!$M$13+Model!$M$15+0.000000001,$A35&gt;=Model!$M$14-0.000000001,$A35&lt;=Model!$M$14+Model!$M$15+0.000000001),Model!$M$12,(Model!$AJ$13*AU35+Model!$AJ$14*AW35+Model!$AJ$15*AV34+Model!$AJ$16*AV36)/Model!$AJ$17))</f>
        <v>0.46156850399746768</v>
      </c>
      <c r="AW35" s="12">
        <f ca="1">IF(Model!$M$18=0,0,IF(AND(Model!$M$16=1,AW$4&gt;=Model!$M$13-0.000000001,AW$4&lt;=Model!$M$13+Model!$M$15+0.000000001,$A35&gt;=Model!$M$14-0.000000001,$A35&lt;=Model!$M$14+Model!$M$15+0.000000001),Model!$M$12,(Model!$AJ$13*AV35+Model!$AJ$14*AX35+Model!$AJ$15*AW34+Model!$AJ$16*AW36)/Model!$AJ$17))</f>
        <v>0.46091653887600581</v>
      </c>
      <c r="AX35" s="12">
        <f ca="1">IF(Model!$M$18=0,0,IF(AND(Model!$M$16=1,AX$4&gt;=Model!$M$13-0.000000001,AX$4&lt;=Model!$M$13+Model!$M$15+0.000000001,$A35&gt;=Model!$M$14-0.000000001,$A35&lt;=Model!$M$14+Model!$M$15+0.000000001),Model!$M$12,(Model!$AJ$13*AW35+Model!$AJ$14*AY35+Model!$AJ$15*AX34+Model!$AJ$16*AX36)/Model!$AJ$17))</f>
        <v>0.46032402532119049</v>
      </c>
      <c r="AY35" s="12">
        <f ca="1">IF(Model!$M$18=0,0,IF(AND(Model!$M$16=1,AY$4&gt;=Model!$M$13-0.000000001,AY$4&lt;=Model!$M$13+Model!$M$15+0.000000001,$A35&gt;=Model!$M$14-0.000000001,$A35&lt;=Model!$M$14+Model!$M$15+0.000000001),Model!$M$12,(Model!$AJ$13*AX35+Model!$AJ$14*AZ35+Model!$AJ$15*AY34+Model!$AJ$16*AY36)/Model!$AJ$17))</f>
        <v>0.45978406483450862</v>
      </c>
      <c r="AZ35" s="12">
        <f ca="1">IF(Model!$M$18=0,0,IF(AND(Model!$M$16=1,AZ$4&gt;=Model!$M$13-0.000000001,AZ$4&lt;=Model!$M$13+Model!$M$15+0.000000001,$A35&gt;=Model!$M$14-0.000000001,$A35&lt;=Model!$M$14+Model!$M$15+0.000000001),Model!$M$12,(Model!$AJ$13*AY35+Model!$AJ$14*BA35+Model!$AJ$15*AZ34+Model!$AJ$16*AZ36)/Model!$AJ$17))</f>
        <v>0.45929089841032145</v>
      </c>
      <c r="BA35" s="12">
        <f ca="1">IF(Model!$M$18=0,0,IF(AND(Model!$M$16=1,BA$4&gt;=Model!$M$13-0.000000001,BA$4&lt;=Model!$M$13+Model!$M$15+0.000000001,$A35&gt;=Model!$M$14-0.000000001,$A35&lt;=Model!$M$14+Model!$M$15+0.000000001),Model!$M$12,(Model!$AJ$13*AZ35+Model!$AJ$14*BB35+Model!$AJ$15*BA34+Model!$AJ$16*BA36)/Model!$AJ$17))</f>
        <v>0.45883980072817954</v>
      </c>
      <c r="BB35" s="12">
        <f ca="1">IF(Model!$M$18=0,0,IF(AND(Model!$M$16=1,BB$4&gt;=Model!$M$13-0.000000001,BB$4&lt;=Model!$M$13+Model!$M$15+0.000000001,$A35&gt;=Model!$M$14-0.000000001,$A35&lt;=Model!$M$14+Model!$M$15+0.000000001),Model!$M$12,(Model!$AJ$13*BA35+Model!$AJ$14*BC35+Model!$AJ$15*BB34+Model!$AJ$16*BB36)/Model!$AJ$17))</f>
        <v>0.45842704801899703</v>
      </c>
      <c r="BC35" s="12">
        <f ca="1">IF(Model!$M$18=0,0,IF(AND(Model!$M$16=1,BC$4&gt;=Model!$M$13-0.000000001,BC$4&lt;=Model!$M$13+Model!$M$15+0.000000001,$A35&gt;=Model!$M$14-0.000000001,$A35&lt;=Model!$M$14+Model!$M$15+0.000000001),Model!$M$12,(Model!$AJ$13*BB35+Model!$AJ$14*BD35+Model!$AJ$15*BC34+Model!$AJ$16*BC36)/Model!$AJ$17))</f>
        <v>0.45804997563504746</v>
      </c>
      <c r="BD35" s="12">
        <f ca="1">IF(Model!$M$18=0,0,IF(AND(Model!$M$16=1,BD$4&gt;=Model!$M$13-0.000000001,BD$4&lt;=Model!$M$13+Model!$M$15+0.000000001,$A35&gt;=Model!$M$14-0.000000001,$A35&lt;=Model!$M$14+Model!$M$15+0.000000001),Model!$M$12,(Model!$AJ$13*BC35+Model!$AJ$14*BE35+Model!$AJ$15*BD34+Model!$AJ$16*BD36)/Model!$AJ$17))</f>
        <v>0.45770715795690714</v>
      </c>
      <c r="BE35" s="12">
        <f ca="1">IF(Model!$M$18=0,0,IF(AND(Model!$M$16=1,BE$4&gt;=Model!$M$13-0.000000001,BE$4&lt;=Model!$M$13+Model!$M$15+0.000000001,$A35&gt;=Model!$M$14-0.000000001,$A35&lt;=Model!$M$14+Model!$M$15+0.000000001),Model!$M$12,(Model!$AJ$13*BD35+Model!$AJ$14*BF35+Model!$AJ$15*BE34+Model!$AJ$16*BE36)/Model!$AJ$17))</f>
        <v>0.45739876824017239</v>
      </c>
      <c r="BF35" s="12">
        <f ca="1">IF(Model!$M$18=0,0,IF(AND(Model!$M$16=1,BF$4&gt;=Model!$M$13-0.000000001,BF$4&lt;=Model!$M$13+Model!$M$15+0.000000001,$A35&gt;=Model!$M$14-0.000000001,$A35&lt;=Model!$M$14+Model!$M$15+0.000000001),Model!$M$12,(Model!$AJ$13*BE35+Model!$AJ$14*BG35+Model!$AJ$15*BF34+Model!$AJ$16*BF36)/Model!$AJ$17))</f>
        <v>0.45712721513272492</v>
      </c>
      <c r="BG35" s="12">
        <f ca="1">IF(Model!$M$18=0,0,IF(AND(Model!$M$16=1,BG$4&gt;=Model!$M$13-0.000000001,BG$4&lt;=Model!$M$13+Model!$M$15+0.000000001,$A35&gt;=Model!$M$14-0.000000001,$A35&lt;=Model!$M$14+Model!$M$15+0.000000001),Model!$M$12,(Model!$AJ$13*BF35+Model!$AJ$14*BH35+Model!$AJ$15*BG34+Model!$AJ$16*BG36)/Model!$AJ$17))</f>
        <v>0.45689821519093154</v>
      </c>
      <c r="BH35" s="12">
        <f ca="1">IF(Model!$M$18=0,0,IF(AND(Model!$M$16=1,BH$4&gt;=Model!$M$13-0.000000001,BH$4&lt;=Model!$M$13+Model!$M$15+0.000000001,$A35&gt;=Model!$M$14-0.000000001,$A35&lt;=Model!$M$14+Model!$M$15+0.000000001),Model!$M$12,(Model!$AJ$13*BG35+Model!$AJ$14*BI35+Model!$AJ$15*BH34+Model!$AJ$16*BH36)/Model!$AJ$17))</f>
        <v>0.45672256195666716</v>
      </c>
      <c r="BI35" s="12">
        <f ca="1">IF(Model!$M$18=0,0,IF(AND(Model!$M$16=1,BI$4&gt;=Model!$M$13-0.000000001,BI$4&lt;=Model!$M$13+Model!$M$15+0.000000001,$A35&gt;=Model!$M$14-0.000000001,$A35&lt;=Model!$M$14+Model!$M$15+0.000000001),Model!$M$12,(Model!$AJ$13*BH35+Model!$AJ$14*BJ35+Model!$AJ$15*BI34+Model!$AJ$16*BI36)/Model!$AJ$17))</f>
        <v>0.45661901690997037</v>
      </c>
      <c r="BJ35" s="12">
        <f ca="1">IF(Model!$M$18=0,0,IF(AND(Model!$M$16=1,BJ$4&gt;=Model!$M$13-0.000000001,BJ$4&lt;=Model!$M$13+Model!$M$15+0.000000001,$A35&gt;=Model!$M$14-0.000000001,$A35&lt;=Model!$M$14+Model!$M$15+0.000000001),Model!$M$12,BI35))</f>
        <v>0.45661901690997037</v>
      </c>
      <c r="BK35" s="1"/>
    </row>
    <row r="36" spans="1:63" ht="13.5" customHeight="1">
      <c r="A36" s="14">
        <f>Model!$M$7-31*Model!$AJ$9</f>
        <v>0.44999999999999996</v>
      </c>
      <c r="B36" s="12">
        <f>IF(Model!$M$18=0,0,IF(AND(Model!$M$16=1,B$4&gt;=Model!$M$13-0.000000001,B$4&lt;=Model!$M$13+Model!$M$15+0.000000001,$A36&gt;=Model!$M$14-0.000000001,$A36&lt;=Model!$M$14+Model!$M$15+0.000000001),Model!$M$12,Model!$M$11))</f>
        <v>1</v>
      </c>
      <c r="C36" s="12">
        <f ca="1">IF(Model!$M$18=0,0,IF(AND(Model!$M$16=1,C$4&gt;=Model!$M$13-0.000000001,C$4&lt;=Model!$M$13+Model!$M$15+0.000000001,$A36&gt;=Model!$M$14-0.000000001,$A36&lt;=Model!$M$14+Model!$M$15+0.000000001),Model!$M$12,(Model!$AJ$13*B36+Model!$AJ$14*D36+Model!$AJ$15*C35+Model!$AJ$16*C37)/Model!$AJ$17))</f>
        <v>0.99976532938279716</v>
      </c>
      <c r="D36" s="12">
        <f ca="1">IF(Model!$M$18=0,0,IF(AND(Model!$M$16=1,D$4&gt;=Model!$M$13-0.000000001,D$4&lt;=Model!$M$13+Model!$M$15+0.000000001,$A36&gt;=Model!$M$14-0.000000001,$A36&lt;=Model!$M$14+Model!$M$15+0.000000001),Model!$M$12,(Model!$AJ$13*C36+Model!$AJ$14*E36+Model!$AJ$15*D35+Model!$AJ$16*D37)/Model!$AJ$17))</f>
        <v>0.99941676821120229</v>
      </c>
      <c r="E36" s="12">
        <f ca="1">IF(Model!$M$18=0,0,IF(AND(Model!$M$16=1,E$4&gt;=Model!$M$13-0.000000001,E$4&lt;=Model!$M$13+Model!$M$15+0.000000001,$A36&gt;=Model!$M$14-0.000000001,$A36&lt;=Model!$M$14+Model!$M$15+0.000000001),Model!$M$12,(Model!$AJ$13*D36+Model!$AJ$14*F36+Model!$AJ$15*E35+Model!$AJ$16*E37)/Model!$AJ$17))</f>
        <v>0.99890281341367138</v>
      </c>
      <c r="F36" s="12">
        <f ca="1">IF(Model!$M$18=0,0,IF(AND(Model!$M$16=1,F$4&gt;=Model!$M$13-0.000000001,F$4&lt;=Model!$M$13+Model!$M$15+0.000000001,$A36&gt;=Model!$M$14-0.000000001,$A36&lt;=Model!$M$14+Model!$M$15+0.000000001),Model!$M$12,(Model!$AJ$13*E36+Model!$AJ$14*G36+Model!$AJ$15*F35+Model!$AJ$16*F37)/Model!$AJ$17))</f>
        <v>0.99814964757106972</v>
      </c>
      <c r="G36" s="12">
        <f ca="1">IF(Model!$M$18=0,0,IF(AND(Model!$M$16=1,G$4&gt;=Model!$M$13-0.000000001,G$4&lt;=Model!$M$13+Model!$M$15+0.000000001,$A36&gt;=Model!$M$14-0.000000001,$A36&lt;=Model!$M$14+Model!$M$15+0.000000001),Model!$M$12,(Model!$AJ$13*F36+Model!$AJ$14*H36+Model!$AJ$15*G35+Model!$AJ$16*G37)/Model!$AJ$17))</f>
        <v>0.99705243464293547</v>
      </c>
      <c r="H36" s="12">
        <f ca="1">IF(Model!$M$18=0,0,IF(AND(Model!$M$16=1,H$4&gt;=Model!$M$13-0.000000001,H$4&lt;=Model!$M$13+Model!$M$15+0.000000001,$A36&gt;=Model!$M$14-0.000000001,$A36&lt;=Model!$M$14+Model!$M$15+0.000000001),Model!$M$12,(Model!$AJ$13*G36+Model!$AJ$14*I36+Model!$AJ$15*H35+Model!$AJ$16*H37)/Model!$AJ$17))</f>
        <v>0.99546399948042252</v>
      </c>
      <c r="I36" s="12">
        <f ca="1">IF(Model!$M$18=0,0,IF(AND(Model!$M$16=1,I$4&gt;=Model!$M$13-0.000000001,I$4&lt;=Model!$M$13+Model!$M$15+0.000000001,$A36&gt;=Model!$M$14-0.000000001,$A36&lt;=Model!$M$14+Model!$M$15+0.000000001),Model!$M$12,(Model!$AJ$13*H36+Model!$AJ$14*J36+Model!$AJ$15*I35+Model!$AJ$16*I37)/Model!$AJ$17))</f>
        <v>0.99318080932866115</v>
      </c>
      <c r="J36" s="12">
        <f ca="1">IF(Model!$M$18=0,0,IF(AND(Model!$M$16=1,J$4&gt;=Model!$M$13-0.000000001,J$4&lt;=Model!$M$13+Model!$M$15+0.000000001,$A36&gt;=Model!$M$14-0.000000001,$A36&lt;=Model!$M$14+Model!$M$15+0.000000001),Model!$M$12,(Model!$AJ$13*I36+Model!$AJ$14*K36+Model!$AJ$15*J35+Model!$AJ$16*J37)/Model!$AJ$17))</f>
        <v>0.98992695680310727</v>
      </c>
      <c r="K36" s="12">
        <f ca="1">IF(Model!$M$18=0,0,IF(AND(Model!$M$16=1,K$4&gt;=Model!$M$13-0.000000001,K$4&lt;=Model!$M$13+Model!$M$15+0.000000001,$A36&gt;=Model!$M$14-0.000000001,$A36&lt;=Model!$M$14+Model!$M$15+0.000000001),Model!$M$12,(Model!$AJ$13*J36+Model!$AJ$14*L36+Model!$AJ$15*K35+Model!$AJ$16*K37)/Model!$AJ$17))</f>
        <v>0.98533847136278885</v>
      </c>
      <c r="L36" s="12">
        <f ca="1">IF(Model!$M$18=0,0,IF(AND(Model!$M$16=1,L$4&gt;=Model!$M$13-0.000000001,L$4&lt;=Model!$M$13+Model!$M$15+0.000000001,$A36&gt;=Model!$M$14-0.000000001,$A36&lt;=Model!$M$14+Model!$M$15+0.000000001),Model!$M$12,(Model!$AJ$13*K36+Model!$AJ$14*M36+Model!$AJ$15*L35+Model!$AJ$16*L37)/Model!$AJ$17))</f>
        <v>0.9789532576891592</v>
      </c>
      <c r="M36" s="12">
        <f ca="1">IF(Model!$M$18=0,0,IF(AND(Model!$M$16=1,M$4&gt;=Model!$M$13-0.000000001,M$4&lt;=Model!$M$13+Model!$M$15+0.000000001,$A36&gt;=Model!$M$14-0.000000001,$A36&lt;=Model!$M$14+Model!$M$15+0.000000001),Model!$M$12,(Model!$AJ$13*L36+Model!$AJ$14*N36+Model!$AJ$15*M35+Model!$AJ$16*M37)/Model!$AJ$17))</f>
        <v>0.97021668330217636</v>
      </c>
      <c r="N36" s="12">
        <f ca="1">IF(Model!$M$18=0,0,IF(AND(Model!$M$16=1,N$4&gt;=Model!$M$13-0.000000001,N$4&lt;=Model!$M$13+Model!$M$15+0.000000001,$A36&gt;=Model!$M$14-0.000000001,$A36&lt;=Model!$M$14+Model!$M$15+0.000000001),Model!$M$12,(Model!$AJ$13*M36+Model!$AJ$14*O36+Model!$AJ$15*N35+Model!$AJ$16*N37)/Model!$AJ$17))</f>
        <v>0.95851888931690465</v>
      </c>
      <c r="O36" s="12">
        <f ca="1">IF(Model!$M$18=0,0,IF(AND(Model!$M$16=1,O$4&gt;=Model!$M$13-0.000000001,O$4&lt;=Model!$M$13+Model!$M$15+0.000000001,$A36&gt;=Model!$M$14-0.000000001,$A36&lt;=Model!$M$14+Model!$M$15+0.000000001),Model!$M$12,(Model!$AJ$13*N36+Model!$AJ$14*P36+Model!$AJ$15*O35+Model!$AJ$16*O37)/Model!$AJ$17))</f>
        <v>0.94328419528658203</v>
      </c>
      <c r="P36" s="12">
        <f ca="1">IF(Model!$M$18=0,0,IF(AND(Model!$M$16=1,P$4&gt;=Model!$M$13-0.000000001,P$4&lt;=Model!$M$13+Model!$M$15+0.000000001,$A36&gt;=Model!$M$14-0.000000001,$A36&lt;=Model!$M$14+Model!$M$15+0.000000001),Model!$M$12,(Model!$AJ$13*O36+Model!$AJ$14*Q36+Model!$AJ$15*P35+Model!$AJ$16*P37)/Model!$AJ$17))</f>
        <v>0.92412663280426965</v>
      </c>
      <c r="Q36" s="12">
        <f ca="1">IF(Model!$M$18=0,0,IF(AND(Model!$M$16=1,Q$4&gt;=Model!$M$13-0.000000001,Q$4&lt;=Model!$M$13+Model!$M$15+0.000000001,$A36&gt;=Model!$M$14-0.000000001,$A36&lt;=Model!$M$14+Model!$M$15+0.000000001),Model!$M$12,(Model!$AJ$13*P36+Model!$AJ$14*R36+Model!$AJ$15*Q35+Model!$AJ$16*Q37)/Model!$AJ$17))</f>
        <v>0.90105213754766356</v>
      </c>
      <c r="R36" s="12">
        <f ca="1">IF(Model!$M$18=0,0,IF(AND(Model!$M$16=1,R$4&gt;=Model!$M$13-0.000000001,R$4&lt;=Model!$M$13+Model!$M$15+0.000000001,$A36&gt;=Model!$M$14-0.000000001,$A36&lt;=Model!$M$14+Model!$M$15+0.000000001),Model!$M$12,(Model!$AJ$13*Q36+Model!$AJ$14*S36+Model!$AJ$15*R35+Model!$AJ$16*R37)/Model!$AJ$17))</f>
        <v>0.87461444233902652</v>
      </c>
      <c r="S36" s="12">
        <f ca="1">IF(Model!$M$18=0,0,IF(AND(Model!$M$16=1,S$4&gt;=Model!$M$13-0.000000001,S$4&lt;=Model!$M$13+Model!$M$15+0.000000001,$A36&gt;=Model!$M$14-0.000000001,$A36&lt;=Model!$M$14+Model!$M$15+0.000000001),Model!$M$12,(Model!$AJ$13*R36+Model!$AJ$14*T36+Model!$AJ$15*S35+Model!$AJ$16*S37)/Model!$AJ$17))</f>
        <v>0.84585924832212955</v>
      </c>
      <c r="T36" s="12">
        <f ca="1">IF(Model!$M$18=0,0,IF(AND(Model!$M$16=1,T$4&gt;=Model!$M$13-0.000000001,T$4&lt;=Model!$M$13+Model!$M$15+0.000000001,$A36&gt;=Model!$M$14-0.000000001,$A36&lt;=Model!$M$14+Model!$M$15+0.000000001),Model!$M$12,(Model!$AJ$13*S36+Model!$AJ$14*U36+Model!$AJ$15*T35+Model!$AJ$16*T37)/Model!$AJ$17))</f>
        <v>0.81599080469507901</v>
      </c>
      <c r="U36" s="12">
        <f ca="1">IF(Model!$M$18=0,0,IF(AND(Model!$M$16=1,U$4&gt;=Model!$M$13-0.000000001,U$4&lt;=Model!$M$13+Model!$M$15+0.000000001,$A36&gt;=Model!$M$14-0.000000001,$A36&lt;=Model!$M$14+Model!$M$15+0.000000001),Model!$M$12,(Model!$AJ$13*T36+Model!$AJ$14*V36+Model!$AJ$15*U35+Model!$AJ$16*U37)/Model!$AJ$17))</f>
        <v>0.78608191667961236</v>
      </c>
      <c r="V36" s="12">
        <f ca="1">IF(Model!$M$18=0,0,IF(AND(Model!$M$16=1,V$4&gt;=Model!$M$13-0.000000001,V$4&lt;=Model!$M$13+Model!$M$15+0.000000001,$A36&gt;=Model!$M$14-0.000000001,$A36&lt;=Model!$M$14+Model!$M$15+0.000000001),Model!$M$12,(Model!$AJ$13*U36+Model!$AJ$14*W36+Model!$AJ$15*V35+Model!$AJ$16*V37)/Model!$AJ$17))</f>
        <v>0.75694328691177903</v>
      </c>
      <c r="W36" s="12">
        <f ca="1">IF(Model!$M$18=0,0,IF(AND(Model!$M$16=1,W$4&gt;=Model!$M$13-0.000000001,W$4&lt;=Model!$M$13+Model!$M$15+0.000000001,$A36&gt;=Model!$M$14-0.000000001,$A36&lt;=Model!$M$14+Model!$M$15+0.000000001),Model!$M$12,(Model!$AJ$13*V36+Model!$AJ$14*X36+Model!$AJ$15*W35+Model!$AJ$16*W37)/Model!$AJ$17))</f>
        <v>0.72911831371205227</v>
      </c>
      <c r="X36" s="12">
        <f ca="1">IF(Model!$M$18=0,0,IF(AND(Model!$M$16=1,X$4&gt;=Model!$M$13-0.000000001,X$4&lt;=Model!$M$13+Model!$M$15+0.000000001,$A36&gt;=Model!$M$14-0.000000001,$A36&lt;=Model!$M$14+Model!$M$15+0.000000001),Model!$M$12,(Model!$AJ$13*W36+Model!$AJ$14*Y36+Model!$AJ$15*X35+Model!$AJ$16*X37)/Model!$AJ$17))</f>
        <v>0.70293937878278323</v>
      </c>
      <c r="Y36" s="12">
        <f ca="1">IF(Model!$M$18=0,0,IF(AND(Model!$M$16=1,Y$4&gt;=Model!$M$13-0.000000001,Y$4&lt;=Model!$M$13+Model!$M$15+0.000000001,$A36&gt;=Model!$M$14-0.000000001,$A36&lt;=Model!$M$14+Model!$M$15+0.000000001),Model!$M$12,(Model!$AJ$13*X36+Model!$AJ$14*Z36+Model!$AJ$15*Y35+Model!$AJ$16*Y37)/Model!$AJ$17))</f>
        <v>0.67859961274584124</v>
      </c>
      <c r="Z36" s="12">
        <f ca="1">IF(Model!$M$18=0,0,IF(AND(Model!$M$16=1,Z$4&gt;=Model!$M$13-0.000000001,Z$4&lt;=Model!$M$13+Model!$M$15+0.000000001,$A36&gt;=Model!$M$14-0.000000001,$A36&lt;=Model!$M$14+Model!$M$15+0.000000001),Model!$M$12,(Model!$AJ$13*Y36+Model!$AJ$14*AA36+Model!$AJ$15*Z35+Model!$AJ$16*Z37)/Model!$AJ$17))</f>
        <v>0.65621544793723208</v>
      </c>
      <c r="AA36" s="12">
        <f ca="1">IF(Model!$M$18=0,0,IF(AND(Model!$M$16=1,AA$4&gt;=Model!$M$13-0.000000001,AA$4&lt;=Model!$M$13+Model!$M$15+0.000000001,$A36&gt;=Model!$M$14-0.000000001,$A36&lt;=Model!$M$14+Model!$M$15+0.000000001),Model!$M$12,(Model!$AJ$13*Z36+Model!$AJ$14*AB36+Model!$AJ$15*AA35+Model!$AJ$16*AA37)/Model!$AJ$17))</f>
        <v>0.63586701657464439</v>
      </c>
      <c r="AB36" s="12">
        <f ca="1">IF(Model!$M$18=0,0,IF(AND(Model!$M$16=1,AB$4&gt;=Model!$M$13-0.000000001,AB$4&lt;=Model!$M$13+Model!$M$15+0.000000001,$A36&gt;=Model!$M$14-0.000000001,$A36&lt;=Model!$M$14+Model!$M$15+0.000000001),Model!$M$12,(Model!$AJ$13*AA36+Model!$AJ$14*AC36+Model!$AJ$15*AB35+Model!$AJ$16*AB37)/Model!$AJ$17))</f>
        <v>0.61760778019789053</v>
      </c>
      <c r="AC36" s="12">
        <f ca="1">IF(Model!$M$18=0,0,IF(AND(Model!$M$16=1,AC$4&gt;=Model!$M$13-0.000000001,AC$4&lt;=Model!$M$13+Model!$M$15+0.000000001,$A36&gt;=Model!$M$14-0.000000001,$A36&lt;=Model!$M$14+Model!$M$15+0.000000001),Model!$M$12,(Model!$AJ$13*AB36+Model!$AJ$14*AD36+Model!$AJ$15*AC35+Model!$AJ$16*AC37)/Model!$AJ$17))</f>
        <v>0.60144166813078703</v>
      </c>
      <c r="AD36" s="12">
        <f ca="1">IF(Model!$M$18=0,0,IF(AND(Model!$M$16=1,AD$4&gt;=Model!$M$13-0.000000001,AD$4&lt;=Model!$M$13+Model!$M$15+0.000000001,$A36&gt;=Model!$M$14-0.000000001,$A36&lt;=Model!$M$14+Model!$M$15+0.000000001),Model!$M$12,(Model!$AJ$13*AC36+Model!$AJ$14*AE36+Model!$AJ$15*AD35+Model!$AJ$16*AD37)/Model!$AJ$17))</f>
        <v>0.58728888523767686</v>
      </c>
      <c r="AE36" s="12">
        <f ca="1">IF(Model!$M$18=0,0,IF(AND(Model!$M$16=1,AE$4&gt;=Model!$M$13-0.000000001,AE$4&lt;=Model!$M$13+Model!$M$15+0.000000001,$A36&gt;=Model!$M$14-0.000000001,$A36&lt;=Model!$M$14+Model!$M$15+0.000000001),Model!$M$12,(Model!$AJ$13*AD36+Model!$AJ$14*AF36+Model!$AJ$15*AE35+Model!$AJ$16*AE37)/Model!$AJ$17))</f>
        <v>0.57498879491559707</v>
      </c>
      <c r="AF36" s="12">
        <f ca="1">IF(Model!$M$18=0,0,IF(AND(Model!$M$16=1,AF$4&gt;=Model!$M$13-0.000000001,AF$4&lt;=Model!$M$13+Model!$M$15+0.000000001,$A36&gt;=Model!$M$14-0.000000001,$A36&lt;=Model!$M$14+Model!$M$15+0.000000001),Model!$M$12,(Model!$AJ$13*AE36+Model!$AJ$14*AG36+Model!$AJ$15*AF35+Model!$AJ$16*AF37)/Model!$AJ$17))</f>
        <v>0.56433011525981847</v>
      </c>
      <c r="AG36" s="12">
        <f ca="1">IF(Model!$M$18=0,0,IF(AND(Model!$M$16=1,AG$4&gt;=Model!$M$13-0.000000001,AG$4&lt;=Model!$M$13+Model!$M$15+0.000000001,$A36&gt;=Model!$M$14-0.000000001,$A36&lt;=Model!$M$14+Model!$M$15+0.000000001),Model!$M$12,(Model!$AJ$13*AF36+Model!$AJ$14*AH36+Model!$AJ$15*AG35+Model!$AJ$16*AG37)/Model!$AJ$17))</f>
        <v>0.55508518870111501</v>
      </c>
      <c r="AH36" s="12">
        <f ca="1">IF(Model!$M$18=0,0,IF(AND(Model!$M$16=1,AH$4&gt;=Model!$M$13-0.000000001,AH$4&lt;=Model!$M$13+Model!$M$15+0.000000001,$A36&gt;=Model!$M$14-0.000000001,$A36&lt;=Model!$M$14+Model!$M$15+0.000000001),Model!$M$12,(Model!$AJ$13*AG36+Model!$AJ$14*AI36+Model!$AJ$15*AH35+Model!$AJ$16*AH37)/Model!$AJ$17))</f>
        <v>0.54703540702914144</v>
      </c>
      <c r="AI36" s="12">
        <f ca="1">IF(Model!$M$18=0,0,IF(AND(Model!$M$16=1,AI$4&gt;=Model!$M$13-0.000000001,AI$4&lt;=Model!$M$13+Model!$M$15+0.000000001,$A36&gt;=Model!$M$14-0.000000001,$A36&lt;=Model!$M$14+Model!$M$15+0.000000001),Model!$M$12,(Model!$AJ$13*AH36+Model!$AJ$14*AJ36+Model!$AJ$15*AI35+Model!$AJ$16*AI37)/Model!$AJ$17))</f>
        <v>0.5399853394407057</v>
      </c>
      <c r="AJ36" s="12">
        <f ca="1">IF(Model!$M$18=0,0,IF(AND(Model!$M$16=1,AJ$4&gt;=Model!$M$13-0.000000001,AJ$4&lt;=Model!$M$13+Model!$M$15+0.000000001,$A36&gt;=Model!$M$14-0.000000001,$A36&lt;=Model!$M$14+Model!$M$15+0.000000001),Model!$M$12,(Model!$AJ$13*AI36+Model!$AJ$14*AK36+Model!$AJ$15*AJ35+Model!$AJ$16*AJ37)/Model!$AJ$17))</f>
        <v>0.5337680097937858</v>
      </c>
      <c r="AK36" s="12">
        <f ca="1">IF(Model!$M$18=0,0,IF(AND(Model!$M$16=1,AK$4&gt;=Model!$M$13-0.000000001,AK$4&lt;=Model!$M$13+Model!$M$15+0.000000001,$A36&gt;=Model!$M$14-0.000000001,$A36&lt;=Model!$M$14+Model!$M$15+0.000000001),Model!$M$12,(Model!$AJ$13*AJ36+Model!$AJ$14*AL36+Model!$AJ$15*AK35+Model!$AJ$16*AK37)/Model!$AJ$17))</f>
        <v>0.52824472719073756</v>
      </c>
      <c r="AL36" s="12">
        <f ca="1">IF(Model!$M$18=0,0,IF(AND(Model!$M$16=1,AL$4&gt;=Model!$M$13-0.000000001,AL$4&lt;=Model!$M$13+Model!$M$15+0.000000001,$A36&gt;=Model!$M$14-0.000000001,$A36&lt;=Model!$M$14+Model!$M$15+0.000000001),Model!$M$12,(Model!$AJ$13*AK36+Model!$AJ$14*AM36+Model!$AJ$15*AL35+Model!$AJ$16*AL37)/Model!$AJ$17))</f>
        <v>0.52330219903026909</v>
      </c>
      <c r="AM36" s="12">
        <f ca="1">IF(Model!$M$18=0,0,IF(AND(Model!$M$16=1,AM$4&gt;=Model!$M$13-0.000000001,AM$4&lt;=Model!$M$13+Model!$M$15+0.000000001,$A36&gt;=Model!$M$14-0.000000001,$A36&lt;=Model!$M$14+Model!$M$15+0.000000001),Model!$M$12,(Model!$AJ$13*AL36+Model!$AJ$14*AN36+Model!$AJ$15*AM35+Model!$AJ$16*AM37)/Model!$AJ$17))</f>
        <v>0.518848671650044</v>
      </c>
      <c r="AN36" s="12">
        <f ca="1">IF(Model!$M$18=0,0,IF(AND(Model!$M$16=1,AN$4&gt;=Model!$M$13-0.000000001,AN$4&lt;=Model!$M$13+Model!$M$15+0.000000001,$A36&gt;=Model!$M$14-0.000000001,$A36&lt;=Model!$M$14+Model!$M$15+0.000000001),Model!$M$12,(Model!$AJ$13*AM36+Model!$AJ$14*AO36+Model!$AJ$15*AN35+Model!$AJ$16*AN37)/Model!$AJ$17))</f>
        <v>0.51481004967409005</v>
      </c>
      <c r="AO36" s="12">
        <f ca="1">IF(Model!$M$18=0,0,IF(AND(Model!$M$16=1,AO$4&gt;=Model!$M$13-0.000000001,AO$4&lt;=Model!$M$13+Model!$M$15+0.000000001,$A36&gt;=Model!$M$14-0.000000001,$A36&lt;=Model!$M$14+Model!$M$15+0.000000001),Model!$M$12,(Model!$AJ$13*AN36+Model!$AJ$14*AP36+Model!$AJ$15*AO35+Model!$AJ$16*AO37)/Model!$AJ$17))</f>
        <v>0.51112642948550158</v>
      </c>
      <c r="AP36" s="12">
        <f ca="1">IF(Model!$M$18=0,0,IF(AND(Model!$M$16=1,AP$4&gt;=Model!$M$13-0.000000001,AP$4&lt;=Model!$M$13+Model!$M$15+0.000000001,$A36&gt;=Model!$M$14-0.000000001,$A36&lt;=Model!$M$14+Model!$M$15+0.000000001),Model!$M$12,(Model!$AJ$13*AO36+Model!$AJ$14*AQ36+Model!$AJ$15*AP35+Model!$AJ$16*AP37)/Model!$AJ$17))</f>
        <v>0.50774919012895325</v>
      </c>
      <c r="AQ36" s="12">
        <f ca="1">IF(Model!$M$18=0,0,IF(AND(Model!$M$16=1,AQ$4&gt;=Model!$M$13-0.000000001,AQ$4&lt;=Model!$M$13+Model!$M$15+0.000000001,$A36&gt;=Model!$M$14-0.000000001,$A36&lt;=Model!$M$14+Model!$M$15+0.000000001),Model!$M$12,(Model!$AJ$13*AP36+Model!$AJ$14*AR36+Model!$AJ$15*AQ35+Model!$AJ$16*AQ37)/Model!$AJ$17))</f>
        <v>0.50463863874756343</v>
      </c>
      <c r="AR36" s="12">
        <f ca="1">IF(Model!$M$18=0,0,IF(AND(Model!$M$16=1,AR$4&gt;=Model!$M$13-0.000000001,AR$4&lt;=Model!$M$13+Model!$M$15+0.000000001,$A36&gt;=Model!$M$14-0.000000001,$A36&lt;=Model!$M$14+Model!$M$15+0.000000001),Model!$M$12,(Model!$AJ$13*AQ36+Model!$AJ$14*AS36+Model!$AJ$15*AR35+Model!$AJ$16*AR37)/Model!$AJ$17))</f>
        <v>0.50176214577458</v>
      </c>
      <c r="AS36" s="12">
        <f ca="1">IF(Model!$M$18=0,0,IF(AND(Model!$M$16=1,AS$4&gt;=Model!$M$13-0.000000001,AS$4&lt;=Model!$M$13+Model!$M$15+0.000000001,$A36&gt;=Model!$M$14-0.000000001,$A36&lt;=Model!$M$14+Model!$M$15+0.000000001),Model!$M$12,(Model!$AJ$13*AR36+Model!$AJ$14*AT36+Model!$AJ$15*AS35+Model!$AJ$16*AS37)/Model!$AJ$17))</f>
        <v>0.49909268744266438</v>
      </c>
      <c r="AT36" s="12">
        <f ca="1">IF(Model!$M$18=0,0,IF(AND(Model!$M$16=1,AT$4&gt;=Model!$M$13-0.000000001,AT$4&lt;=Model!$M$13+Model!$M$15+0.000000001,$A36&gt;=Model!$M$14-0.000000001,$A36&lt;=Model!$M$14+Model!$M$15+0.000000001),Model!$M$12,(Model!$AJ$13*AS36+Model!$AJ$14*AU36+Model!$AJ$15*AT35+Model!$AJ$16*AT37)/Model!$AJ$17))</f>
        <v>0.49660771643149021</v>
      </c>
      <c r="AU36" s="12">
        <f ca="1">IF(Model!$M$18=0,0,IF(AND(Model!$M$16=1,AU$4&gt;=Model!$M$13-0.000000001,AU$4&lt;=Model!$M$13+Model!$M$15+0.000000001,$A36&gt;=Model!$M$14-0.000000001,$A36&lt;=Model!$M$14+Model!$M$15+0.000000001),Model!$M$12,(Model!$AJ$13*AT36+Model!$AJ$14*AV36+Model!$AJ$15*AU35+Model!$AJ$16*AU37)/Model!$AJ$17))</f>
        <v>0.49428829322750378</v>
      </c>
      <c r="AV36" s="12">
        <f ca="1">IF(Model!$M$18=0,0,IF(AND(Model!$M$16=1,AV$4&gt;=Model!$M$13-0.000000001,AV$4&lt;=Model!$M$13+Model!$M$15+0.000000001,$A36&gt;=Model!$M$14-0.000000001,$A36&lt;=Model!$M$14+Model!$M$15+0.000000001),Model!$M$12,(Model!$AJ$13*AU36+Model!$AJ$14*AW36+Model!$AJ$15*AV35+Model!$AJ$16*AV37)/Model!$AJ$17))</f>
        <v>0.4921184250099554</v>
      </c>
      <c r="AW36" s="12">
        <f ca="1">IF(Model!$M$18=0,0,IF(AND(Model!$M$16=1,AW$4&gt;=Model!$M$13-0.000000001,AW$4&lt;=Model!$M$13+Model!$M$15+0.000000001,$A36&gt;=Model!$M$14-0.000000001,$A36&lt;=Model!$M$14+Model!$M$15+0.000000001),Model!$M$12,(Model!$AJ$13*AV36+Model!$AJ$14*AX36+Model!$AJ$15*AW35+Model!$AJ$16*AW37)/Model!$AJ$17))</f>
        <v>0.49008457315901982</v>
      </c>
      <c r="AX36" s="12">
        <f ca="1">IF(Model!$M$18=0,0,IF(AND(Model!$M$16=1,AX$4&gt;=Model!$M$13-0.000000001,AX$4&lt;=Model!$M$13+Model!$M$15+0.000000001,$A36&gt;=Model!$M$14-0.000000001,$A36&lt;=Model!$M$14+Model!$M$15+0.000000001),Model!$M$12,(Model!$AJ$13*AW36+Model!$AJ$14*AY36+Model!$AJ$15*AX35+Model!$AJ$16*AX37)/Model!$AJ$17))</f>
        <v>0.48817530429728623</v>
      </c>
      <c r="AY36" s="12">
        <f ca="1">IF(Model!$M$18=0,0,IF(AND(Model!$M$16=1,AY$4&gt;=Model!$M$13-0.000000001,AY$4&lt;=Model!$M$13+Model!$M$15+0.000000001,$A36&gt;=Model!$M$14-0.000000001,$A36&lt;=Model!$M$14+Model!$M$15+0.000000001),Model!$M$12,(Model!$AJ$13*AX36+Model!$AJ$14*AZ36+Model!$AJ$15*AY35+Model!$AJ$16*AY37)/Model!$AJ$17))</f>
        <v>0.48638107373275341</v>
      </c>
      <c r="AZ36" s="12">
        <f ca="1">IF(Model!$M$18=0,0,IF(AND(Model!$M$16=1,AZ$4&gt;=Model!$M$13-0.000000001,AZ$4&lt;=Model!$M$13+Model!$M$15+0.000000001,$A36&gt;=Model!$M$14-0.000000001,$A36&lt;=Model!$M$14+Model!$M$15+0.000000001),Model!$M$12,(Model!$AJ$13*AY36+Model!$AJ$14*BA36+Model!$AJ$15*AZ35+Model!$AJ$16*AZ37)/Model!$AJ$17))</f>
        <v>0.48469414567616853</v>
      </c>
      <c r="BA36" s="12">
        <f ca="1">IF(Model!$M$18=0,0,IF(AND(Model!$M$16=1,BA$4&gt;=Model!$M$13-0.000000001,BA$4&lt;=Model!$M$13+Model!$M$15+0.000000001,$A36&gt;=Model!$M$14-0.000000001,$A36&lt;=Model!$M$14+Model!$M$15+0.000000001),Model!$M$12,(Model!$AJ$13*AZ36+Model!$AJ$14*BB36+Model!$AJ$15*BA35+Model!$AJ$16*BA37)/Model!$AJ$17))</f>
        <v>0.48310867388842987</v>
      </c>
      <c r="BB36" s="12">
        <f ca="1">IF(Model!$M$18=0,0,IF(AND(Model!$M$16=1,BB$4&gt;=Model!$M$13-0.000000001,BB$4&lt;=Model!$M$13+Model!$M$15+0.000000001,$A36&gt;=Model!$M$14-0.000000001,$A36&lt;=Model!$M$14+Model!$M$15+0.000000001),Model!$M$12,(Model!$AJ$13*BA36+Model!$AJ$14*BC36+Model!$AJ$15*BB35+Model!$AJ$16*BB37)/Model!$AJ$17))</f>
        <v>0.48162099283678006</v>
      </c>
      <c r="BC36" s="12">
        <f ca="1">IF(Model!$M$18=0,0,IF(AND(Model!$M$16=1,BC$4&gt;=Model!$M$13-0.000000001,BC$4&lt;=Model!$M$13+Model!$M$15+0.000000001,$A36&gt;=Model!$M$14-0.000000001,$A36&lt;=Model!$M$14+Model!$M$15+0.000000001),Model!$M$12,(Model!$AJ$13*BB36+Model!$AJ$14*BD36+Model!$AJ$15*BC35+Model!$AJ$16*BC37)/Model!$AJ$17))</f>
        <v>0.48023020811189382</v>
      </c>
      <c r="BD36" s="12">
        <f ca="1">IF(Model!$M$18=0,0,IF(AND(Model!$M$16=1,BD$4&gt;=Model!$M$13-0.000000001,BD$4&lt;=Model!$M$13+Model!$M$15+0.000000001,$A36&gt;=Model!$M$14-0.000000001,$A36&lt;=Model!$M$14+Model!$M$15+0.000000001),Model!$M$12,(Model!$AJ$13*BC36+Model!$AJ$14*BE36+Model!$AJ$15*BD35+Model!$AJ$16*BD37)/Model!$AJ$17))</f>
        <v>0.47893923367715446</v>
      </c>
      <c r="BE36" s="12">
        <f ca="1">IF(Model!$M$18=0,0,IF(AND(Model!$M$16=1,BE$4&gt;=Model!$M$13-0.000000001,BE$4&lt;=Model!$M$13+Model!$M$15+0.000000001,$A36&gt;=Model!$M$14-0.000000001,$A36&lt;=Model!$M$14+Model!$M$15+0.000000001),Model!$M$12,(Model!$AJ$13*BD36+Model!$AJ$14*BF36+Model!$AJ$15*BE35+Model!$AJ$16*BE37)/Model!$AJ$17))</f>
        <v>0.47775651483824588</v>
      </c>
      <c r="BF36" s="12">
        <f ca="1">IF(Model!$M$18=0,0,IF(AND(Model!$M$16=1,BF$4&gt;=Model!$M$13-0.000000001,BF$4&lt;=Model!$M$13+Model!$M$15+0.000000001,$A36&gt;=Model!$M$14-0.000000001,$A36&lt;=Model!$M$14+Model!$M$15+0.000000001),Model!$M$12,(Model!$AJ$13*BE36+Model!$AJ$14*BG36+Model!$AJ$15*BF35+Model!$AJ$16*BF37)/Model!$AJ$17))</f>
        <v>0.47669881911242051</v>
      </c>
      <c r="BG36" s="12">
        <f ca="1">IF(Model!$M$18=0,0,IF(AND(Model!$M$16=1,BG$4&gt;=Model!$M$13-0.000000001,BG$4&lt;=Model!$M$13+Model!$M$15+0.000000001,$A36&gt;=Model!$M$14-0.000000001,$A36&lt;=Model!$M$14+Model!$M$15+0.000000001),Model!$M$12,(Model!$AJ$13*BF36+Model!$AJ$14*BH36+Model!$AJ$15*BG35+Model!$AJ$16*BG37)/Model!$AJ$17))</f>
        <v>0.47579570330261178</v>
      </c>
      <c r="BH36" s="12">
        <f ca="1">IF(Model!$M$18=0,0,IF(AND(Model!$M$16=1,BH$4&gt;=Model!$M$13-0.000000001,BH$4&lt;=Model!$M$13+Model!$M$15+0.000000001,$A36&gt;=Model!$M$14-0.000000001,$A36&lt;=Model!$M$14+Model!$M$15+0.000000001),Model!$M$12,(Model!$AJ$13*BG36+Model!$AJ$14*BI36+Model!$AJ$15*BH35+Model!$AJ$16*BH37)/Model!$AJ$17))</f>
        <v>0.47509662309250972</v>
      </c>
      <c r="BI36" s="12">
        <f ca="1">IF(Model!$M$18=0,0,IF(AND(Model!$M$16=1,BI$4&gt;=Model!$M$13-0.000000001,BI$4&lt;=Model!$M$13+Model!$M$15+0.000000001,$A36&gt;=Model!$M$14-0.000000001,$A36&lt;=Model!$M$14+Model!$M$15+0.000000001),Model!$M$12,(Model!$AJ$13*BH36+Model!$AJ$14*BJ36+Model!$AJ$15*BI35+Model!$AJ$16*BI37)/Model!$AJ$17))</f>
        <v>0.47468221952090367</v>
      </c>
      <c r="BJ36" s="12">
        <f ca="1">IF(Model!$M$18=0,0,IF(AND(Model!$M$16=1,BJ$4&gt;=Model!$M$13-0.000000001,BJ$4&lt;=Model!$M$13+Model!$M$15+0.000000001,$A36&gt;=Model!$M$14-0.000000001,$A36&lt;=Model!$M$14+Model!$M$15+0.000000001),Model!$M$12,BI36))</f>
        <v>0.47468221952090367</v>
      </c>
      <c r="BK36" s="1"/>
    </row>
    <row r="37" spans="1:63" ht="13.5" customHeight="1">
      <c r="A37" s="14">
        <f>Model!$M$7-32*Model!$AJ$9</f>
        <v>0.39999999999999991</v>
      </c>
      <c r="B37" s="12">
        <f>IF(Model!$M$18=0,0,IF(AND(Model!$M$16=1,B$4&gt;=Model!$M$13-0.000000001,B$4&lt;=Model!$M$13+Model!$M$15+0.000000001,$A37&gt;=Model!$M$14-0.000000001,$A37&lt;=Model!$M$14+Model!$M$15+0.000000001),Model!$M$12,Model!$M$11))</f>
        <v>1</v>
      </c>
      <c r="C37" s="12">
        <f ca="1">IF(Model!$M$18=0,0,IF(AND(Model!$M$16=1,C$4&gt;=Model!$M$13-0.000000001,C$4&lt;=Model!$M$13+Model!$M$15+0.000000001,$A37&gt;=Model!$M$14-0.000000001,$A37&lt;=Model!$M$14+Model!$M$15+0.000000001),Model!$M$12,(Model!$AJ$13*B37+Model!$AJ$14*D37+Model!$AJ$15*C36+Model!$AJ$16*C38)/Model!$AJ$17))</f>
        <v>0.99979794981455694</v>
      </c>
      <c r="D37" s="12">
        <f ca="1">IF(Model!$M$18=0,0,IF(AND(Model!$M$16=1,D$4&gt;=Model!$M$13-0.000000001,D$4&lt;=Model!$M$13+Model!$M$15+0.000000001,$A37&gt;=Model!$M$14-0.000000001,$A37&lt;=Model!$M$14+Model!$M$15+0.000000001),Model!$M$12,(Model!$AJ$13*C37+Model!$AJ$14*E37+Model!$AJ$15*D36+Model!$AJ$16*D38)/Model!$AJ$17))</f>
        <v>0.99949881150736497</v>
      </c>
      <c r="E37" s="12">
        <f ca="1">IF(Model!$M$18=0,0,IF(AND(Model!$M$16=1,E$4&gt;=Model!$M$13-0.000000001,E$4&lt;=Model!$M$13+Model!$M$15+0.000000001,$A37&gt;=Model!$M$14-0.000000001,$A37&lt;=Model!$M$14+Model!$M$15+0.000000001),Model!$M$12,(Model!$AJ$13*D37+Model!$AJ$14*F37+Model!$AJ$15*E36+Model!$AJ$16*E38)/Model!$AJ$17))</f>
        <v>0.99906018035466082</v>
      </c>
      <c r="F37" s="12">
        <f ca="1">IF(Model!$M$18=0,0,IF(AND(Model!$M$16=1,F$4&gt;=Model!$M$13-0.000000001,F$4&lt;=Model!$M$13+Model!$M$15+0.000000001,$A37&gt;=Model!$M$14-0.000000001,$A37&lt;=Model!$M$14+Model!$M$15+0.000000001),Model!$M$12,(Model!$AJ$13*E37+Model!$AJ$14*G37+Model!$AJ$15*F36+Model!$AJ$16*F38)/Model!$AJ$17))</f>
        <v>0.99842211877749842</v>
      </c>
      <c r="G37" s="12">
        <f ca="1">IF(Model!$M$18=0,0,IF(AND(Model!$M$16=1,G$4&gt;=Model!$M$13-0.000000001,G$4&lt;=Model!$M$13+Model!$M$15+0.000000001,$A37&gt;=Model!$M$14-0.000000001,$A37&lt;=Model!$M$14+Model!$M$15+0.000000001),Model!$M$12,(Model!$AJ$13*F37+Model!$AJ$14*H37+Model!$AJ$15*G36+Model!$AJ$16*G38)/Model!$AJ$17))</f>
        <v>0.99750080967199073</v>
      </c>
      <c r="H37" s="12">
        <f ca="1">IF(Model!$M$18=0,0,IF(AND(Model!$M$16=1,H$4&gt;=Model!$M$13-0.000000001,H$4&lt;=Model!$M$13+Model!$M$15+0.000000001,$A37&gt;=Model!$M$14-0.000000001,$A37&lt;=Model!$M$14+Model!$M$15+0.000000001),Model!$M$12,(Model!$AJ$13*G37+Model!$AJ$14*I37+Model!$AJ$15*H36+Model!$AJ$16*H38)/Model!$AJ$17))</f>
        <v>0.99618059983341234</v>
      </c>
      <c r="I37" s="12">
        <f ca="1">IF(Model!$M$18=0,0,IF(AND(Model!$M$16=1,I$4&gt;=Model!$M$13-0.000000001,I$4&lt;=Model!$M$13+Model!$M$15+0.000000001,$A37&gt;=Model!$M$14-0.000000001,$A37&lt;=Model!$M$14+Model!$M$15+0.000000001),Model!$M$12,(Model!$AJ$13*H37+Model!$AJ$14*J37+Model!$AJ$15*I36+Model!$AJ$16*I38)/Model!$AJ$17))</f>
        <v>0.99430460521760122</v>
      </c>
      <c r="J37" s="12">
        <f ca="1">IF(Model!$M$18=0,0,IF(AND(Model!$M$16=1,J$4&gt;=Model!$M$13-0.000000001,J$4&lt;=Model!$M$13+Model!$M$15+0.000000001,$A37&gt;=Model!$M$14-0.000000001,$A37&lt;=Model!$M$14+Model!$M$15+0.000000001),Model!$M$12,(Model!$AJ$13*I37+Model!$AJ$14*K37+Model!$AJ$15*J36+Model!$AJ$16*J38)/Model!$AJ$17))</f>
        <v>0.99166467804795799</v>
      </c>
      <c r="K37" s="12">
        <f ca="1">IF(Model!$M$18=0,0,IF(AND(Model!$M$16=1,K$4&gt;=Model!$M$13-0.000000001,K$4&lt;=Model!$M$13+Model!$M$15+0.000000001,$A37&gt;=Model!$M$14-0.000000001,$A37&lt;=Model!$M$14+Model!$M$15+0.000000001),Model!$M$12,(Model!$AJ$13*J37+Model!$AJ$14*L37+Model!$AJ$15*K36+Model!$AJ$16*K38)/Model!$AJ$17))</f>
        <v>0.98799267449684014</v>
      </c>
      <c r="L37" s="12">
        <f ca="1">IF(Model!$M$18=0,0,IF(AND(Model!$M$16=1,L$4&gt;=Model!$M$13-0.000000001,L$4&lt;=Model!$M$13+Model!$M$15+0.000000001,$A37&gt;=Model!$M$14-0.000000001,$A37&lt;=Model!$M$14+Model!$M$15+0.000000001),Model!$M$12,(Model!$AJ$13*K37+Model!$AJ$14*M37+Model!$AJ$15*L36+Model!$AJ$16*L38)/Model!$AJ$17))</f>
        <v>0.98295677760420319</v>
      </c>
      <c r="M37" s="12">
        <f ca="1">IF(Model!$M$18=0,0,IF(AND(Model!$M$16=1,M$4&gt;=Model!$M$13-0.000000001,M$4&lt;=Model!$M$13+Model!$M$15+0.000000001,$A37&gt;=Model!$M$14-0.000000001,$A37&lt;=Model!$M$14+Model!$M$15+0.000000001),Model!$M$12,(Model!$AJ$13*L37+Model!$AJ$14*N37+Model!$AJ$15*M36+Model!$AJ$16*M38)/Model!$AJ$17))</f>
        <v>0.97616907931303265</v>
      </c>
      <c r="N37" s="12">
        <f ca="1">IF(Model!$M$18=0,0,IF(AND(Model!$M$16=1,N$4&gt;=Model!$M$13-0.000000001,N$4&lt;=Model!$M$13+Model!$M$15+0.000000001,$A37&gt;=Model!$M$14-0.000000001,$A37&lt;=Model!$M$14+Model!$M$15+0.000000001),Model!$M$12,(Model!$AJ$13*M37+Model!$AJ$14*O37+Model!$AJ$15*N36+Model!$AJ$16*N38)/Model!$AJ$17))</f>
        <v>0.96721300691386614</v>
      </c>
      <c r="O37" s="12">
        <f ca="1">IF(Model!$M$18=0,0,IF(AND(Model!$M$16=1,O$4&gt;=Model!$M$13-0.000000001,O$4&lt;=Model!$M$13+Model!$M$15+0.000000001,$A37&gt;=Model!$M$14-0.000000001,$A37&lt;=Model!$M$14+Model!$M$15+0.000000001),Model!$M$12,(Model!$AJ$13*N37+Model!$AJ$14*P37+Model!$AJ$15*O36+Model!$AJ$16*O38)/Model!$AJ$17))</f>
        <v>0.95569937428503404</v>
      </c>
      <c r="P37" s="12">
        <f ca="1">IF(Model!$M$18=0,0,IF(AND(Model!$M$16=1,P$4&gt;=Model!$M$13-0.000000001,P$4&lt;=Model!$M$13+Model!$M$15+0.000000001,$A37&gt;=Model!$M$14-0.000000001,$A37&lt;=Model!$M$14+Model!$M$15+0.000000001),Model!$M$12,(Model!$AJ$13*O37+Model!$AJ$14*Q37+Model!$AJ$15*P36+Model!$AJ$16*P38)/Model!$AJ$17))</f>
        <v>0.9413536246775337</v>
      </c>
      <c r="Q37" s="12">
        <f ca="1">IF(Model!$M$18=0,0,IF(AND(Model!$M$16=1,Q$4&gt;=Model!$M$13-0.000000001,Q$4&lt;=Model!$M$13+Model!$M$15+0.000000001,$A37&gt;=Model!$M$14-0.000000001,$A37&lt;=Model!$M$14+Model!$M$15+0.000000001),Model!$M$12,(Model!$AJ$13*P37+Model!$AJ$14*R37+Model!$AJ$15*Q36+Model!$AJ$16*Q38)/Model!$AJ$17))</f>
        <v>0.9241190341161839</v>
      </c>
      <c r="R37" s="12">
        <f ca="1">IF(Model!$M$18=0,0,IF(AND(Model!$M$16=1,R$4&gt;=Model!$M$13-0.000000001,R$4&lt;=Model!$M$13+Model!$M$15+0.000000001,$A37&gt;=Model!$M$14-0.000000001,$A37&lt;=Model!$M$14+Model!$M$15+0.000000001),Model!$M$12,(Model!$AJ$13*Q37+Model!$AJ$14*S37+Model!$AJ$15*R36+Model!$AJ$16*R38)/Model!$AJ$17))</f>
        <v>0.90423213053910256</v>
      </c>
      <c r="S37" s="12">
        <f ca="1">IF(Model!$M$18=0,0,IF(AND(Model!$M$16=1,S$4&gt;=Model!$M$13-0.000000001,S$4&lt;=Model!$M$13+Model!$M$15+0.000000001,$A37&gt;=Model!$M$14-0.000000001,$A37&lt;=Model!$M$14+Model!$M$15+0.000000001),Model!$M$12,(Model!$AJ$13*R37+Model!$AJ$14*T37+Model!$AJ$15*S36+Model!$AJ$16*S38)/Model!$AJ$17))</f>
        <v>0.88220962492572175</v>
      </c>
      <c r="T37" s="12">
        <f ca="1">IF(Model!$M$18=0,0,IF(AND(Model!$M$16=1,T$4&gt;=Model!$M$13-0.000000001,T$4&lt;=Model!$M$13+Model!$M$15+0.000000001,$A37&gt;=Model!$M$14-0.000000001,$A37&lt;=Model!$M$14+Model!$M$15+0.000000001),Model!$M$12,(Model!$AJ$13*S37+Model!$AJ$14*U37+Model!$AJ$15*T36+Model!$AJ$16*T38)/Model!$AJ$17))</f>
        <v>0.85872911083933334</v>
      </c>
      <c r="U37" s="12">
        <f ca="1">IF(Model!$M$18=0,0,IF(AND(Model!$M$16=1,U$4&gt;=Model!$M$13-0.000000001,U$4&lt;=Model!$M$13+Model!$M$15+0.000000001,$A37&gt;=Model!$M$14-0.000000001,$A37&lt;=Model!$M$14+Model!$M$15+0.000000001),Model!$M$12,(Model!$AJ$13*T37+Model!$AJ$14*V37+Model!$AJ$15*U36+Model!$AJ$16*U38)/Model!$AJ$17))</f>
        <v>0.83448834152856644</v>
      </c>
      <c r="V37" s="12">
        <f ca="1">IF(Model!$M$18=0,0,IF(AND(Model!$M$16=1,V$4&gt;=Model!$M$13-0.000000001,V$4&lt;=Model!$M$13+Model!$M$15+0.000000001,$A37&gt;=Model!$M$14-0.000000001,$A37&lt;=Model!$M$14+Model!$M$15+0.000000001),Model!$M$12,(Model!$AJ$13*U37+Model!$AJ$14*W37+Model!$AJ$15*V36+Model!$AJ$16*V38)/Model!$AJ$17))</f>
        <v>0.81010636559519555</v>
      </c>
      <c r="W37" s="12">
        <f ca="1">IF(Model!$M$18=0,0,IF(AND(Model!$M$16=1,W$4&gt;=Model!$M$13-0.000000001,W$4&lt;=Model!$M$13+Model!$M$15+0.000000001,$A37&gt;=Model!$M$14-0.000000001,$A37&lt;=Model!$M$14+Model!$M$15+0.000000001),Model!$M$12,(Model!$AJ$13*V37+Model!$AJ$14*X37+Model!$AJ$15*W36+Model!$AJ$16*W38)/Model!$AJ$17))</f>
        <v>0.78608031800765399</v>
      </c>
      <c r="X37" s="12">
        <f ca="1">IF(Model!$M$18=0,0,IF(AND(Model!$M$16=1,X$4&gt;=Model!$M$13-0.000000001,X$4&lt;=Model!$M$13+Model!$M$15+0.000000001,$A37&gt;=Model!$M$14-0.000000001,$A37&lt;=Model!$M$14+Model!$M$15+0.000000001),Model!$M$12,(Model!$AJ$13*W37+Model!$AJ$14*Y37+Model!$AJ$15*X36+Model!$AJ$16*X38)/Model!$AJ$17))</f>
        <v>0.7627842249783876</v>
      </c>
      <c r="Y37" s="12">
        <f ca="1">IF(Model!$M$18=0,0,IF(AND(Model!$M$16=1,Y$4&gt;=Model!$M$13-0.000000001,Y$4&lt;=Model!$M$13+Model!$M$15+0.000000001,$A37&gt;=Model!$M$14-0.000000001,$A37&lt;=Model!$M$14+Model!$M$15+0.000000001),Model!$M$12,(Model!$AJ$13*X37+Model!$AJ$14*Z37+Model!$AJ$15*Y36+Model!$AJ$16*Y38)/Model!$AJ$17))</f>
        <v>0.74049020214414729</v>
      </c>
      <c r="Z37" s="12">
        <f ca="1">IF(Model!$M$18=0,0,IF(AND(Model!$M$16=1,Z$4&gt;=Model!$M$13-0.000000001,Z$4&lt;=Model!$M$13+Model!$M$15+0.000000001,$A37&gt;=Model!$M$14-0.000000001,$A37&lt;=Model!$M$14+Model!$M$15+0.000000001),Model!$M$12,(Model!$AJ$13*Y37+Model!$AJ$14*AA37+Model!$AJ$15*Z36+Model!$AJ$16*Z38)/Model!$AJ$17))</f>
        <v>0.71939581201196567</v>
      </c>
      <c r="AA37" s="12">
        <f ca="1">IF(Model!$M$18=0,0,IF(AND(Model!$M$16=1,AA$4&gt;=Model!$M$13-0.000000001,AA$4&lt;=Model!$M$13+Model!$M$15+0.000000001,$A37&gt;=Model!$M$14-0.000000001,$A37&lt;=Model!$M$14+Model!$M$15+0.000000001),Model!$M$12,(Model!$AJ$13*Z37+Model!$AJ$14*AB37+Model!$AJ$15*AA36+Model!$AJ$16*AA38)/Model!$AJ$17))</f>
        <v>0.69964620291927981</v>
      </c>
      <c r="AB37" s="12">
        <f ca="1">IF(Model!$M$18=0,0,IF(AND(Model!$M$16=1,AB$4&gt;=Model!$M$13-0.000000001,AB$4&lt;=Model!$M$13+Model!$M$15+0.000000001,$A37&gt;=Model!$M$14-0.000000001,$A37&lt;=Model!$M$14+Model!$M$15+0.000000001),Model!$M$12,(Model!$AJ$13*AA37+Model!$AJ$14*AC37+Model!$AJ$15*AB36+Model!$AJ$16*AB38)/Model!$AJ$17))</f>
        <v>0.68134396062848734</v>
      </c>
      <c r="AC37" s="12">
        <f ca="1">IF(Model!$M$18=0,0,IF(AND(Model!$M$16=1,AC$4&gt;=Model!$M$13-0.000000001,AC$4&lt;=Model!$M$13+Model!$M$15+0.000000001,$A37&gt;=Model!$M$14-0.000000001,$A37&lt;=Model!$M$14+Model!$M$15+0.000000001),Model!$M$12,(Model!$AJ$13*AB37+Model!$AJ$14*AD37+Model!$AJ$15*AC36+Model!$AJ$16*AC38)/Model!$AJ$17))</f>
        <v>0.66454537290810234</v>
      </c>
      <c r="AD37" s="12">
        <f ca="1">IF(Model!$M$18=0,0,IF(AND(Model!$M$16=1,AD$4&gt;=Model!$M$13-0.000000001,AD$4&lt;=Model!$M$13+Model!$M$15+0.000000001,$A37&gt;=Model!$M$14-0.000000001,$A37&lt;=Model!$M$14+Model!$M$15+0.000000001),Model!$M$12,(Model!$AJ$13*AC37+Model!$AJ$14*AE37+Model!$AJ$15*AD36+Model!$AJ$16*AD38)/Model!$AJ$17))</f>
        <v>0.64925124900865328</v>
      </c>
      <c r="AE37" s="12">
        <f ca="1">IF(Model!$M$18=0,0,IF(AND(Model!$M$16=1,AE$4&gt;=Model!$M$13-0.000000001,AE$4&lt;=Model!$M$13+Model!$M$15+0.000000001,$A37&gt;=Model!$M$14-0.000000001,$A37&lt;=Model!$M$14+Model!$M$15+0.000000001),Model!$M$12,(Model!$AJ$13*AD37+Model!$AJ$14*AF37+Model!$AJ$15*AE36+Model!$AJ$16*AE38)/Model!$AJ$17))</f>
        <v>0.63540728372955391</v>
      </c>
      <c r="AF37" s="12">
        <f ca="1">IF(Model!$M$18=0,0,IF(AND(Model!$M$16=1,AF$4&gt;=Model!$M$13-0.000000001,AF$4&lt;=Model!$M$13+Model!$M$15+0.000000001,$A37&gt;=Model!$M$14-0.000000001,$A37&lt;=Model!$M$14+Model!$M$15+0.000000001),Model!$M$12,(Model!$AJ$13*AE37+Model!$AJ$14*AG37+Model!$AJ$15*AF36+Model!$AJ$16*AF38)/Model!$AJ$17))</f>
        <v>0.62291586657224207</v>
      </c>
      <c r="AG37" s="12">
        <f ca="1">IF(Model!$M$18=0,0,IF(AND(Model!$M$16=1,AG$4&gt;=Model!$M$13-0.000000001,AG$4&lt;=Model!$M$13+Model!$M$15+0.000000001,$A37&gt;=Model!$M$14-0.000000001,$A37&lt;=Model!$M$14+Model!$M$15+0.000000001),Model!$M$12,(Model!$AJ$13*AF37+Model!$AJ$14*AH37+Model!$AJ$15*AG36+Model!$AJ$16*AG38)/Model!$AJ$17))</f>
        <v>0.61165315254763541</v>
      </c>
      <c r="AH37" s="12">
        <f ca="1">IF(Model!$M$18=0,0,IF(AND(Model!$M$16=1,AH$4&gt;=Model!$M$13-0.000000001,AH$4&lt;=Model!$M$13+Model!$M$15+0.000000001,$A37&gt;=Model!$M$14-0.000000001,$A37&lt;=Model!$M$14+Model!$M$15+0.000000001),Model!$M$12,(Model!$AJ$13*AG37+Model!$AJ$14*AI37+Model!$AJ$15*AH36+Model!$AJ$16*AH38)/Model!$AJ$17))</f>
        <v>0.60148522524581483</v>
      </c>
      <c r="AI37" s="12">
        <f ca="1">IF(Model!$M$18=0,0,IF(AND(Model!$M$16=1,AI$4&gt;=Model!$M$13-0.000000001,AI$4&lt;=Model!$M$13+Model!$M$15+0.000000001,$A37&gt;=Model!$M$14-0.000000001,$A37&lt;=Model!$M$14+Model!$M$15+0.000000001),Model!$M$12,(Model!$AJ$13*AH37+Model!$AJ$14*AJ37+Model!$AJ$15*AI36+Model!$AJ$16*AI38)/Model!$AJ$17))</f>
        <v>0.5922801993290705</v>
      </c>
      <c r="AJ37" s="12">
        <f ca="1">IF(Model!$M$18=0,0,IF(AND(Model!$M$16=1,AJ$4&gt;=Model!$M$13-0.000000001,AJ$4&lt;=Model!$M$13+Model!$M$15+0.000000001,$A37&gt;=Model!$M$14-0.000000001,$A37&lt;=Model!$M$14+Model!$M$15+0.000000001),Model!$M$12,(Model!$AJ$13*AI37+Model!$AJ$14*AK37+Model!$AJ$15*AJ36+Model!$AJ$16*AJ38)/Model!$AJ$17))</f>
        <v>0.58391571941097664</v>
      </c>
      <c r="AK37" s="12">
        <f ca="1">IF(Model!$M$18=0,0,IF(AND(Model!$M$16=1,AK$4&gt;=Model!$M$13-0.000000001,AK$4&lt;=Model!$M$13+Model!$M$15+0.000000001,$A37&gt;=Model!$M$14-0.000000001,$A37&lt;=Model!$M$14+Model!$M$15+0.000000001),Model!$M$12,(Model!$AJ$13*AJ37+Model!$AJ$14*AL37+Model!$AJ$15*AK36+Model!$AJ$16*AK38)/Model!$AJ$17))</f>
        <v>0.57628265645726084</v>
      </c>
      <c r="AL37" s="12">
        <f ca="1">IF(Model!$M$18=0,0,IF(AND(Model!$M$16=1,AL$4&gt;=Model!$M$13-0.000000001,AL$4&lt;=Model!$M$13+Model!$M$15+0.000000001,$A37&gt;=Model!$M$14-0.000000001,$A37&lt;=Model!$M$14+Model!$M$15+0.000000001),Model!$M$12,(Model!$AJ$13*AK37+Model!$AJ$14*AM37+Model!$AJ$15*AL36+Model!$AJ$16*AL38)/Model!$AJ$17))</f>
        <v>0.56928617432385198</v>
      </c>
      <c r="AM37" s="12">
        <f ca="1">IF(Model!$M$18=0,0,IF(AND(Model!$M$16=1,AM$4&gt;=Model!$M$13-0.000000001,AM$4&lt;=Model!$M$13+Model!$M$15+0.000000001,$A37&gt;=Model!$M$14-0.000000001,$A37&lt;=Model!$M$14+Model!$M$15+0.000000001),Model!$M$12,(Model!$AJ$13*AL37+Model!$AJ$14*AN37+Model!$AJ$15*AM36+Model!$AJ$16*AM38)/Model!$AJ$17))</f>
        <v>0.56284521779024865</v>
      </c>
      <c r="AN37" s="12">
        <f ca="1">IF(Model!$M$18=0,0,IF(AND(Model!$M$16=1,AN$4&gt;=Model!$M$13-0.000000001,AN$4&lt;=Model!$M$13+Model!$M$15+0.000000001,$A37&gt;=Model!$M$14-0.000000001,$A37&lt;=Model!$M$14+Model!$M$15+0.000000001),Model!$M$12,(Model!$AJ$13*AM37+Model!$AJ$14*AO37+Model!$AJ$15*AN36+Model!$AJ$16*AN38)/Model!$AJ$17))</f>
        <v>0.5568911937309754</v>
      </c>
      <c r="AO37" s="12">
        <f ca="1">IF(Model!$M$18=0,0,IF(AND(Model!$M$16=1,AO$4&gt;=Model!$M$13-0.000000001,AO$4&lt;=Model!$M$13+Model!$M$15+0.000000001,$A37&gt;=Model!$M$14-0.000000001,$A37&lt;=Model!$M$14+Model!$M$15+0.000000001),Model!$M$12,(Model!$AJ$13*AN37+Model!$AJ$14*AP37+Model!$AJ$15*AO36+Model!$AJ$16*AO38)/Model!$AJ$17))</f>
        <v>0.55136634421617126</v>
      </c>
      <c r="AP37" s="12">
        <f ca="1">IF(Model!$M$18=0,0,IF(AND(Model!$M$16=1,AP$4&gt;=Model!$M$13-0.000000001,AP$4&lt;=Model!$M$13+Model!$M$15+0.000000001,$A37&gt;=Model!$M$14-0.000000001,$A37&lt;=Model!$M$14+Model!$M$15+0.000000001),Model!$M$12,(Model!$AJ$13*AO37+Model!$AJ$14*AQ37+Model!$AJ$15*AP36+Model!$AJ$16*AP38)/Model!$AJ$17))</f>
        <v>0.54622210125812931</v>
      </c>
      <c r="AQ37" s="12">
        <f ca="1">IF(Model!$M$18=0,0,IF(AND(Model!$M$16=1,AQ$4&gt;=Model!$M$13-0.000000001,AQ$4&lt;=Model!$M$13+Model!$M$15+0.000000001,$A37&gt;=Model!$M$14-0.000000001,$A37&lt;=Model!$M$14+Model!$M$15+0.000000001),Model!$M$12,(Model!$AJ$13*AP37+Model!$AJ$14*AR37+Model!$AJ$15*AQ36+Model!$AJ$16*AQ38)/Model!$AJ$17))</f>
        <v>0.54141757230120147</v>
      </c>
      <c r="AR37" s="12">
        <f ca="1">IF(Model!$M$18=0,0,IF(AND(Model!$M$16=1,AR$4&gt;=Model!$M$13-0.000000001,AR$4&lt;=Model!$M$13+Model!$M$15+0.000000001,$A37&gt;=Model!$M$14-0.000000001,$A37&lt;=Model!$M$14+Model!$M$15+0.000000001),Model!$M$12,(Model!$AJ$13*AQ37+Model!$AJ$14*AS37+Model!$AJ$15*AR36+Model!$AJ$16*AR38)/Model!$AJ$17))</f>
        <v>0.53691821949024554</v>
      </c>
      <c r="AS37" s="12">
        <f ca="1">IF(Model!$M$18=0,0,IF(AND(Model!$M$16=1,AS$4&gt;=Model!$M$13-0.000000001,AS$4&lt;=Model!$M$13+Model!$M$15+0.000000001,$A37&gt;=Model!$M$14-0.000000001,$A37&lt;=Model!$M$14+Model!$M$15+0.000000001),Model!$M$12,(Model!$AJ$13*AR37+Model!$AJ$14*AT37+Model!$AJ$15*AS36+Model!$AJ$16*AS38)/Model!$AJ$17))</f>
        <v>0.53269474760125279</v>
      </c>
      <c r="AT37" s="12">
        <f ca="1">IF(Model!$M$18=0,0,IF(AND(Model!$M$16=1,AT$4&gt;=Model!$M$13-0.000000001,AT$4&lt;=Model!$M$13+Model!$M$15+0.000000001,$A37&gt;=Model!$M$14-0.000000001,$A37&lt;=Model!$M$14+Model!$M$15+0.000000001),Model!$M$12,(Model!$AJ$13*AS37+Model!$AJ$14*AU37+Model!$AJ$15*AT36+Model!$AJ$16*AT38)/Model!$AJ$17))</f>
        <v>0.52872219162335254</v>
      </c>
      <c r="AU37" s="12">
        <f ca="1">IF(Model!$M$18=0,0,IF(AND(Model!$M$16=1,AU$4&gt;=Model!$M$13-0.000000001,AU$4&lt;=Model!$M$13+Model!$M$15+0.000000001,$A37&gt;=Model!$M$14-0.000000001,$A37&lt;=Model!$M$14+Model!$M$15+0.000000001),Model!$M$12,(Model!$AJ$13*AT37+Model!$AJ$14*AV37+Model!$AJ$15*AU36+Model!$AJ$16*AU38)/Model!$AJ$17))</f>
        <v>0.52497918580522718</v>
      </c>
      <c r="AV37" s="12">
        <f ca="1">IF(Model!$M$18=0,0,IF(AND(Model!$M$16=1,AV$4&gt;=Model!$M$13-0.000000001,AV$4&lt;=Model!$M$13+Model!$M$15+0.000000001,$A37&gt;=Model!$M$14-0.000000001,$A37&lt;=Model!$M$14+Model!$M$15+0.000000001),Model!$M$12,(Model!$AJ$13*AU37+Model!$AJ$14*AW37+Model!$AJ$15*AV36+Model!$AJ$16*AV38)/Model!$AJ$17))</f>
        <v>0.52144739554680775</v>
      </c>
      <c r="AW37" s="12">
        <f ca="1">IF(Model!$M$18=0,0,IF(AND(Model!$M$16=1,AW$4&gt;=Model!$M$13-0.000000001,AW$4&lt;=Model!$M$13+Model!$M$15+0.000000001,$A37&gt;=Model!$M$14-0.000000001,$A37&lt;=Model!$M$14+Model!$M$15+0.000000001),Model!$M$12,(Model!$AJ$13*AV37+Model!$AJ$14*AX37+Model!$AJ$15*AW36+Model!$AJ$16*AW38)/Model!$AJ$17))</f>
        <v>0.51811109852707138</v>
      </c>
      <c r="AX37" s="12">
        <f ca="1">IF(Model!$M$18=0,0,IF(AND(Model!$M$16=1,AX$4&gt;=Model!$M$13-0.000000001,AX$4&lt;=Model!$M$13+Model!$M$15+0.000000001,$A37&gt;=Model!$M$14-0.000000001,$A37&lt;=Model!$M$14+Model!$M$15+0.000000001),Model!$M$12,(Model!$AJ$13*AW37+Model!$AJ$14*AY37+Model!$AJ$15*AX36+Model!$AJ$16*AX38)/Model!$AJ$17))</f>
        <v>0.51495691054497117</v>
      </c>
      <c r="AY37" s="12">
        <f ca="1">IF(Model!$M$18=0,0,IF(AND(Model!$M$16=1,AY$4&gt;=Model!$M$13-0.000000001,AY$4&lt;=Model!$M$13+Model!$M$15+0.000000001,$A37&gt;=Model!$M$14-0.000000001,$A37&lt;=Model!$M$14+Model!$M$15+0.000000001),Model!$M$12,(Model!$AJ$13*AX37+Model!$AJ$14*AZ37+Model!$AJ$15*AY36+Model!$AJ$16*AY38)/Model!$AJ$17))</f>
        <v>0.51197366484038431</v>
      </c>
      <c r="AZ37" s="12">
        <f ca="1">IF(Model!$M$18=0,0,IF(AND(Model!$M$16=1,AZ$4&gt;=Model!$M$13-0.000000001,AZ$4&lt;=Model!$M$13+Model!$M$15+0.000000001,$A37&gt;=Model!$M$14-0.000000001,$A37&lt;=Model!$M$14+Model!$M$15+0.000000001),Model!$M$12,(Model!$AJ$13*AY37+Model!$AJ$14*BA37+Model!$AJ$15*AZ36+Model!$AJ$16*AZ38)/Model!$AJ$17))</f>
        <v>0.50915247264441432</v>
      </c>
      <c r="BA37" s="12">
        <f ca="1">IF(Model!$M$18=0,0,IF(AND(Model!$M$16=1,BA$4&gt;=Model!$M$13-0.000000001,BA$4&lt;=Model!$M$13+Model!$M$15+0.000000001,$A37&gt;=Model!$M$14-0.000000001,$A37&lt;=Model!$M$14+Model!$M$15+0.000000001),Model!$M$12,(Model!$AJ$13*AZ37+Model!$AJ$14*BB37+Model!$AJ$15*BA36+Model!$AJ$16*BA38)/Model!$AJ$17))</f>
        <v>0.50648702041819016</v>
      </c>
      <c r="BB37" s="12">
        <f ca="1">IF(Model!$M$18=0,0,IF(AND(Model!$M$16=1,BB$4&gt;=Model!$M$13-0.000000001,BB$4&lt;=Model!$M$13+Model!$M$15+0.000000001,$A37&gt;=Model!$M$14-0.000000001,$A37&lt;=Model!$M$14+Model!$M$15+0.000000001),Model!$M$12,(Model!$AJ$13*BA37+Model!$AJ$14*BC37+Model!$AJ$15*BB36+Model!$AJ$16*BB38)/Model!$AJ$17))</f>
        <v>0.50397420080136845</v>
      </c>
      <c r="BC37" s="12">
        <f ca="1">IF(Model!$M$18=0,0,IF(AND(Model!$M$16=1,BC$4&gt;=Model!$M$13-0.000000001,BC$4&lt;=Model!$M$13+Model!$M$15+0.000000001,$A37&gt;=Model!$M$14-0.000000001,$A37&lt;=Model!$M$14+Model!$M$15+0.000000001),Model!$M$12,(Model!$AJ$13*BB37+Model!$AJ$14*BD37+Model!$AJ$15*BC36+Model!$AJ$16*BC38)/Model!$AJ$17))</f>
        <v>0.50161523793546459</v>
      </c>
      <c r="BD37" s="12">
        <f ca="1">IF(Model!$M$18=0,0,IF(AND(Model!$M$16=1,BD$4&gt;=Model!$M$13-0.000000001,BD$4&lt;=Model!$M$13+Model!$M$15+0.000000001,$A37&gt;=Model!$M$14-0.000000001,$A37&lt;=Model!$M$14+Model!$M$15+0.000000001),Model!$M$12,(Model!$AJ$13*BC37+Model!$AJ$14*BE37+Model!$AJ$15*BD36+Model!$AJ$16*BD38)/Model!$AJ$17))</f>
        <v>0.49941756658343395</v>
      </c>
      <c r="BE37" s="12">
        <f ca="1">IF(Model!$M$18=0,0,IF(AND(Model!$M$16=1,BE$4&gt;=Model!$M$13-0.000000001,BE$4&lt;=Model!$M$13+Model!$M$15+0.000000001,$A37&gt;=Model!$M$14-0.000000001,$A37&lt;=Model!$M$14+Model!$M$15+0.000000001),Model!$M$12,(Model!$AJ$13*BD37+Model!$AJ$14*BF37+Model!$AJ$15*BE36+Model!$AJ$16*BE38)/Model!$AJ$17))</f>
        <v>0.49739787890293319</v>
      </c>
      <c r="BF37" s="12">
        <f ca="1">IF(Model!$M$18=0,0,IF(AND(Model!$M$16=1,BF$4&gt;=Model!$M$13-0.000000001,BF$4&lt;=Model!$M$13+Model!$M$15+0.000000001,$A37&gt;=Model!$M$14-0.000000001,$A37&lt;=Model!$M$14+Model!$M$15+0.000000001),Model!$M$12,(Model!$AJ$13*BE37+Model!$AJ$14*BG37+Model!$AJ$15*BF36+Model!$AJ$16*BF38)/Model!$AJ$17))</f>
        <v>0.49558699531226119</v>
      </c>
      <c r="BG37" s="12">
        <f ca="1">IF(Model!$M$18=0,0,IF(AND(Model!$M$16=1,BG$4&gt;=Model!$M$13-0.000000001,BG$4&lt;=Model!$M$13+Model!$M$15+0.000000001,$A37&gt;=Model!$M$14-0.000000001,$A37&lt;=Model!$M$14+Model!$M$15+0.000000001),Model!$M$12,(Model!$AJ$13*BF37+Model!$AJ$14*BH37+Model!$AJ$15*BG36+Model!$AJ$16*BG38)/Model!$AJ$17))</f>
        <v>0.49403759790868912</v>
      </c>
      <c r="BH37" s="12">
        <f ca="1">IF(Model!$M$18=0,0,IF(AND(Model!$M$16=1,BH$4&gt;=Model!$M$13-0.000000001,BH$4&lt;=Model!$M$13+Model!$M$15+0.000000001,$A37&gt;=Model!$M$14-0.000000001,$A37&lt;=Model!$M$14+Model!$M$15+0.000000001),Model!$M$12,(Model!$AJ$13*BG37+Model!$AJ$14*BI37+Model!$AJ$15*BH36+Model!$AJ$16*BH38)/Model!$AJ$17))</f>
        <v>0.49283646748376564</v>
      </c>
      <c r="BI37" s="12">
        <f ca="1">IF(Model!$M$18=0,0,IF(AND(Model!$M$16=1,BI$4&gt;=Model!$M$13-0.000000001,BI$4&lt;=Model!$M$13+Model!$M$15+0.000000001,$A37&gt;=Model!$M$14-0.000000001,$A37&lt;=Model!$M$14+Model!$M$15+0.000000001),Model!$M$12,(Model!$AJ$13*BH37+Model!$AJ$14*BJ37+Model!$AJ$15*BI36+Model!$AJ$16*BI38)/Model!$AJ$17))</f>
        <v>0.49212381677337053</v>
      </c>
      <c r="BJ37" s="12">
        <f ca="1">IF(Model!$M$18=0,0,IF(AND(Model!$M$16=1,BJ$4&gt;=Model!$M$13-0.000000001,BJ$4&lt;=Model!$M$13+Model!$M$15+0.000000001,$A37&gt;=Model!$M$14-0.000000001,$A37&lt;=Model!$M$14+Model!$M$15+0.000000001),Model!$M$12,BI37))</f>
        <v>0.49212381677337053</v>
      </c>
      <c r="BK37" s="1"/>
    </row>
    <row r="38" spans="1:63" ht="13.5" customHeight="1">
      <c r="A38" s="14">
        <f>Model!$M$7-33*Model!$AJ$9</f>
        <v>0.34999999999999987</v>
      </c>
      <c r="B38" s="12">
        <f>IF(Model!$M$18=0,0,IF(AND(Model!$M$16=1,B$4&gt;=Model!$M$13-0.000000001,B$4&lt;=Model!$M$13+Model!$M$15+0.000000001,$A38&gt;=Model!$M$14-0.000000001,$A38&lt;=Model!$M$14+Model!$M$15+0.000000001),Model!$M$12,Model!$M$11))</f>
        <v>1</v>
      </c>
      <c r="C38" s="12">
        <f ca="1">IF(Model!$M$18=0,0,IF(AND(Model!$M$16=1,C$4&gt;=Model!$M$13-0.000000001,C$4&lt;=Model!$M$13+Model!$M$15+0.000000001,$A38&gt;=Model!$M$14-0.000000001,$A38&lt;=Model!$M$14+Model!$M$15+0.000000001),Model!$M$12,(Model!$AJ$13*B38+Model!$AJ$14*D38+Model!$AJ$15*C37+Model!$AJ$16*C39)/Model!$AJ$17))</f>
        <v>0.99982663327534427</v>
      </c>
      <c r="D38" s="12">
        <f ca="1">IF(Model!$M$18=0,0,IF(AND(Model!$M$16=1,D$4&gt;=Model!$M$13-0.000000001,D$4&lt;=Model!$M$13+Model!$M$15+0.000000001,$A38&gt;=Model!$M$14-0.000000001,$A38&lt;=Model!$M$14+Model!$M$15+0.000000001),Model!$M$12,(Model!$AJ$13*C38+Model!$AJ$14*E38+Model!$AJ$15*D37+Model!$AJ$16*D39)/Model!$AJ$17))</f>
        <v>0.99957077849544396</v>
      </c>
      <c r="E38" s="12">
        <f ca="1">IF(Model!$M$18=0,0,IF(AND(Model!$M$16=1,E$4&gt;=Model!$M$13-0.000000001,E$4&lt;=Model!$M$13+Model!$M$15+0.000000001,$A38&gt;=Model!$M$14-0.000000001,$A38&lt;=Model!$M$14+Model!$M$15+0.000000001),Model!$M$12,(Model!$AJ$13*D38+Model!$AJ$14*F38+Model!$AJ$15*E37+Model!$AJ$16*E39)/Model!$AJ$17))</f>
        <v>0.99919766214375638</v>
      </c>
      <c r="F38" s="12">
        <f ca="1">IF(Model!$M$18=0,0,IF(AND(Model!$M$16=1,F$4&gt;=Model!$M$13-0.000000001,F$4&lt;=Model!$M$13+Model!$M$15+0.000000001,$A38&gt;=Model!$M$14-0.000000001,$A38&lt;=Model!$M$14+Model!$M$15+0.000000001),Model!$M$12,(Model!$AJ$13*E38+Model!$AJ$14*G38+Model!$AJ$15*F37+Model!$AJ$16*F39)/Model!$AJ$17))</f>
        <v>0.99865880672369101</v>
      </c>
      <c r="G38" s="12">
        <f ca="1">IF(Model!$M$18=0,0,IF(AND(Model!$M$16=1,G$4&gt;=Model!$M$13-0.000000001,G$4&lt;=Model!$M$13+Model!$M$15+0.000000001,$A38&gt;=Model!$M$14-0.000000001,$A38&lt;=Model!$M$14+Model!$M$15+0.000000001),Model!$M$12,(Model!$AJ$13*F38+Model!$AJ$14*H38+Model!$AJ$15*G37+Model!$AJ$16*G39)/Model!$AJ$17))</f>
        <v>0.99788743088136289</v>
      </c>
      <c r="H38" s="12">
        <f ca="1">IF(Model!$M$18=0,0,IF(AND(Model!$M$16=1,H$4&gt;=Model!$M$13-0.000000001,H$4&lt;=Model!$M$13+Model!$M$15+0.000000001,$A38&gt;=Model!$M$14-0.000000001,$A38&lt;=Model!$M$14+Model!$M$15+0.000000001),Model!$M$12,(Model!$AJ$13*G38+Model!$AJ$14*I38+Model!$AJ$15*H37+Model!$AJ$16*H39)/Model!$AJ$17))</f>
        <v>0.9967928800443453</v>
      </c>
      <c r="I38" s="12">
        <f ca="1">IF(Model!$M$18=0,0,IF(AND(Model!$M$16=1,I$4&gt;=Model!$M$13-0.000000001,I$4&lt;=Model!$M$13+Model!$M$15+0.000000001,$A38&gt;=Model!$M$14-0.000000001,$A38&lt;=Model!$M$14+Model!$M$15+0.000000001),Model!$M$12,(Model!$AJ$13*H38+Model!$AJ$14*J38+Model!$AJ$15*I37+Model!$AJ$16*I39)/Model!$AJ$17))</f>
        <v>0.99525433635246829</v>
      </c>
      <c r="J38" s="12">
        <f ca="1">IF(Model!$M$18=0,0,IF(AND(Model!$M$16=1,J$4&gt;=Model!$M$13-0.000000001,J$4&lt;=Model!$M$13+Model!$M$15+0.000000001,$A38&gt;=Model!$M$14-0.000000001,$A38&lt;=Model!$M$14+Model!$M$15+0.000000001),Model!$M$12,(Model!$AJ$13*I38+Model!$AJ$14*K38+Model!$AJ$15*J37+Model!$AJ$16*J39)/Model!$AJ$17))</f>
        <v>0.99311451208946178</v>
      </c>
      <c r="K38" s="12">
        <f ca="1">IF(Model!$M$18=0,0,IF(AND(Model!$M$16=1,K$4&gt;=Model!$M$13-0.000000001,K$4&lt;=Model!$M$13+Model!$M$15+0.000000001,$A38&gt;=Model!$M$14-0.000000001,$A38&lt;=Model!$M$14+Model!$M$15+0.000000001),Model!$M$12,(Model!$AJ$13*J38+Model!$AJ$14*L38+Model!$AJ$15*K37+Model!$AJ$16*K39)/Model!$AJ$17))</f>
        <v>0.99017476919685088</v>
      </c>
      <c r="L38" s="12">
        <f ca="1">IF(Model!$M$18=0,0,IF(AND(Model!$M$16=1,L$4&gt;=Model!$M$13-0.000000001,L$4&lt;=Model!$M$13+Model!$M$15+0.000000001,$A38&gt;=Model!$M$14-0.000000001,$A38&lt;=Model!$M$14+Model!$M$15+0.000000001),Model!$M$12,(Model!$AJ$13*K38+Model!$AJ$14*M38+Model!$AJ$15*L37+Model!$AJ$16*L39)/Model!$AJ$17))</f>
        <v>0.98619415047146175</v>
      </c>
      <c r="M38" s="12">
        <f ca="1">IF(Model!$M$18=0,0,IF(AND(Model!$M$16=1,M$4&gt;=Model!$M$13-0.000000001,M$4&lt;=Model!$M$13+Model!$M$15+0.000000001,$A38&gt;=Model!$M$14-0.000000001,$A38&lt;=Model!$M$14+Model!$M$15+0.000000001),Model!$M$12,(Model!$AJ$13*L38+Model!$AJ$14*N38+Model!$AJ$15*M37+Model!$AJ$16*M39)/Model!$AJ$17))</f>
        <v>0.98089600028629931</v>
      </c>
      <c r="N38" s="12">
        <f ca="1">IF(Model!$M$18=0,0,IF(AND(Model!$M$16=1,N$4&gt;=Model!$M$13-0.000000001,N$4&lt;=Model!$M$13+Model!$M$15+0.000000001,$A38&gt;=Model!$M$14-0.000000001,$A38&lt;=Model!$M$14+Model!$M$15+0.000000001),Model!$M$12,(Model!$AJ$13*M38+Model!$AJ$14*O38+Model!$AJ$15*N37+Model!$AJ$16*N39)/Model!$AJ$17))</f>
        <v>0.97398664854090955</v>
      </c>
      <c r="O38" s="12">
        <f ca="1">IF(Model!$M$18=0,0,IF(AND(Model!$M$16=1,O$4&gt;=Model!$M$13-0.000000001,O$4&lt;=Model!$M$13+Model!$M$15+0.000000001,$A38&gt;=Model!$M$14-0.000000001,$A38&lt;=Model!$M$14+Model!$M$15+0.000000001),Model!$M$12,(Model!$AJ$13*N38+Model!$AJ$14*P38+Model!$AJ$15*O37+Model!$AJ$16*O39)/Model!$AJ$17))</f>
        <v>0.96518985394773815</v>
      </c>
      <c r="P38" s="12">
        <f ca="1">IF(Model!$M$18=0,0,IF(AND(Model!$M$16=1,P$4&gt;=Model!$M$13-0.000000001,P$4&lt;=Model!$M$13+Model!$M$15+0.000000001,$A38&gt;=Model!$M$14-0.000000001,$A38&lt;=Model!$M$14+Model!$M$15+0.000000001),Model!$M$12,(Model!$AJ$13*O38+Model!$AJ$14*Q38+Model!$AJ$15*P37+Model!$AJ$16*P39)/Model!$AJ$17))</f>
        <v>0.9542965827008969</v>
      </c>
      <c r="Q38" s="12">
        <f ca="1">IF(Model!$M$18=0,0,IF(AND(Model!$M$16=1,Q$4&gt;=Model!$M$13-0.000000001,Q$4&lt;=Model!$M$13+Model!$M$15+0.000000001,$A38&gt;=Model!$M$14-0.000000001,$A38&lt;=Model!$M$14+Model!$M$15+0.000000001),Model!$M$12,(Model!$AJ$13*P38+Model!$AJ$14*R38+Model!$AJ$15*Q37+Model!$AJ$16*Q39)/Model!$AJ$17))</f>
        <v>0.94122094841976034</v>
      </c>
      <c r="R38" s="12">
        <f ca="1">IF(Model!$M$18=0,0,IF(AND(Model!$M$16=1,R$4&gt;=Model!$M$13-0.000000001,R$4&lt;=Model!$M$13+Model!$M$15+0.000000001,$A38&gt;=Model!$M$14-0.000000001,$A38&lt;=Model!$M$14+Model!$M$15+0.000000001),Model!$M$12,(Model!$AJ$13*Q38+Model!$AJ$14*S38+Model!$AJ$15*R37+Model!$AJ$16*R39)/Model!$AJ$17))</f>
        <v>0.92604196898693703</v>
      </c>
      <c r="S38" s="12">
        <f ca="1">IF(Model!$M$18=0,0,IF(AND(Model!$M$16=1,S$4&gt;=Model!$M$13-0.000000001,S$4&lt;=Model!$M$13+Model!$M$15+0.000000001,$A38&gt;=Model!$M$14-0.000000001,$A38&lt;=Model!$M$14+Model!$M$15+0.000000001),Model!$M$12,(Model!$AJ$13*R38+Model!$AJ$14*T38+Model!$AJ$15*S37+Model!$AJ$16*S39)/Model!$AJ$17))</f>
        <v>0.90900675719563095</v>
      </c>
      <c r="T38" s="12">
        <f ca="1">IF(Model!$M$18=0,0,IF(AND(Model!$M$16=1,T$4&gt;=Model!$M$13-0.000000001,T$4&lt;=Model!$M$13+Model!$M$15+0.000000001,$A38&gt;=Model!$M$14-0.000000001,$A38&lt;=Model!$M$14+Model!$M$15+0.000000001),Model!$M$12,(Model!$AJ$13*S38+Model!$AJ$14*U38+Model!$AJ$15*T37+Model!$AJ$16*T39)/Model!$AJ$17))</f>
        <v>0.89048741516477126</v>
      </c>
      <c r="U38" s="12">
        <f ca="1">IF(Model!$M$18=0,0,IF(AND(Model!$M$16=1,U$4&gt;=Model!$M$13-0.000000001,U$4&lt;=Model!$M$13+Model!$M$15+0.000000001,$A38&gt;=Model!$M$14-0.000000001,$A38&lt;=Model!$M$14+Model!$M$15+0.000000001),Model!$M$12,(Model!$AJ$13*T38+Model!$AJ$14*V38+Model!$AJ$15*U37+Model!$AJ$16*U39)/Model!$AJ$17))</f>
        <v>0.87091558834474048</v>
      </c>
      <c r="V38" s="12">
        <f ca="1">IF(Model!$M$18=0,0,IF(AND(Model!$M$16=1,V$4&gt;=Model!$M$13-0.000000001,V$4&lt;=Model!$M$13+Model!$M$15+0.000000001,$A38&gt;=Model!$M$14-0.000000001,$A38&lt;=Model!$M$14+Model!$M$15+0.000000001),Model!$M$12,(Model!$AJ$13*U38+Model!$AJ$14*W38+Model!$AJ$15*V37+Model!$AJ$16*V39)/Model!$AJ$17))</f>
        <v>0.85072252796609682</v>
      </c>
      <c r="W38" s="12">
        <f ca="1">IF(Model!$M$18=0,0,IF(AND(Model!$M$16=1,W$4&gt;=Model!$M$13-0.000000001,W$4&lt;=Model!$M$13+Model!$M$15+0.000000001,$A38&gt;=Model!$M$14-0.000000001,$A38&lt;=Model!$M$14+Model!$M$15+0.000000001),Model!$M$12,(Model!$AJ$13*V38+Model!$AJ$14*X38+Model!$AJ$15*W37+Model!$AJ$16*W39)/Model!$AJ$17))</f>
        <v>0.83029934395120863</v>
      </c>
      <c r="X38" s="12">
        <f ca="1">IF(Model!$M$18=0,0,IF(AND(Model!$M$16=1,X$4&gt;=Model!$M$13-0.000000001,X$4&lt;=Model!$M$13+Model!$M$15+0.000000001,$A38&gt;=Model!$M$14-0.000000001,$A38&lt;=Model!$M$14+Model!$M$15+0.000000001),Model!$M$12,(Model!$AJ$13*W38+Model!$AJ$14*Y38+Model!$AJ$15*X37+Model!$AJ$16*X39)/Model!$AJ$17))</f>
        <v>0.8099789544643311</v>
      </c>
      <c r="Y38" s="12">
        <f ca="1">IF(Model!$M$18=0,0,IF(AND(Model!$M$16=1,Y$4&gt;=Model!$M$13-0.000000001,Y$4&lt;=Model!$M$13+Model!$M$15+0.000000001,$A38&gt;=Model!$M$14-0.000000001,$A38&lt;=Model!$M$14+Model!$M$15+0.000000001),Model!$M$12,(Model!$AJ$13*X38+Model!$AJ$14*Z38+Model!$AJ$15*Y37+Model!$AJ$16*Y39)/Model!$AJ$17))</f>
        <v>0.79003414742327271</v>
      </c>
      <c r="Z38" s="12">
        <f ca="1">IF(Model!$M$18=0,0,IF(AND(Model!$M$16=1,Z$4&gt;=Model!$M$13-0.000000001,Z$4&lt;=Model!$M$13+Model!$M$15+0.000000001,$A38&gt;=Model!$M$14-0.000000001,$A38&lt;=Model!$M$14+Model!$M$15+0.000000001),Model!$M$12,(Model!$AJ$13*Y38+Model!$AJ$14*AA38+Model!$AJ$15*Z37+Model!$AJ$16*Z39)/Model!$AJ$17))</f>
        <v>0.7706841999811106</v>
      </c>
      <c r="AA38" s="12">
        <f ca="1">IF(Model!$M$18=0,0,IF(AND(Model!$M$16=1,AA$4&gt;=Model!$M$13-0.000000001,AA$4&lt;=Model!$M$13+Model!$M$15+0.000000001,$A38&gt;=Model!$M$14-0.000000001,$A38&lt;=Model!$M$14+Model!$M$15+0.000000001),Model!$M$12,(Model!$AJ$13*Z38+Model!$AJ$14*AB38+Model!$AJ$15*AA37+Model!$AJ$16*AA39)/Model!$AJ$17))</f>
        <v>0.75210321791567558</v>
      </c>
      <c r="AB38" s="12">
        <f ca="1">IF(Model!$M$18=0,0,IF(AND(Model!$M$16=1,AB$4&gt;=Model!$M$13-0.000000001,AB$4&lt;=Model!$M$13+Model!$M$15+0.000000001,$A38&gt;=Model!$M$14-0.000000001,$A38&lt;=Model!$M$14+Model!$M$15+0.000000001),Model!$M$12,(Model!$AJ$13*AA38+Model!$AJ$14*AC38+Model!$AJ$15*AB37+Model!$AJ$16*AB39)/Model!$AJ$17))</f>
        <v>0.73442536534327696</v>
      </c>
      <c r="AC38" s="12">
        <f ca="1">IF(Model!$M$18=0,0,IF(AND(Model!$M$16=1,AC$4&gt;=Model!$M$13-0.000000001,AC$4&lt;=Model!$M$13+Model!$M$15+0.000000001,$A38&gt;=Model!$M$14-0.000000001,$A38&lt;=Model!$M$14+Model!$M$15+0.000000001),Model!$M$12,(Model!$AJ$13*AB38+Model!$AJ$14*AD38+Model!$AJ$15*AC37+Model!$AJ$16*AC39)/Model!$AJ$17))</f>
        <v>0.71774532000428459</v>
      </c>
      <c r="AD38" s="12">
        <f ca="1">IF(Model!$M$18=0,0,IF(AND(Model!$M$16=1,AD$4&gt;=Model!$M$13-0.000000001,AD$4&lt;=Model!$M$13+Model!$M$15+0.000000001,$A38&gt;=Model!$M$14-0.000000001,$A38&lt;=Model!$M$14+Model!$M$15+0.000000001),Model!$M$12,(Model!$AJ$13*AC38+Model!$AJ$14*AE38+Model!$AJ$15*AD37+Model!$AJ$16*AD39)/Model!$AJ$17))</f>
        <v>0.70211639220954913</v>
      </c>
      <c r="AE38" s="12">
        <f ca="1">IF(Model!$M$18=0,0,IF(AND(Model!$M$16=1,AE$4&gt;=Model!$M$13-0.000000001,AE$4&lt;=Model!$M$13+Model!$M$15+0.000000001,$A38&gt;=Model!$M$14-0.000000001,$A38&lt;=Model!$M$14+Model!$M$15+0.000000001),Model!$M$12,(Model!$AJ$13*AD38+Model!$AJ$14*AF38+Model!$AJ$15*AE37+Model!$AJ$16*AE39)/Model!$AJ$17))</f>
        <v>0.68755124178216653</v>
      </c>
      <c r="AF38" s="12">
        <f ca="1">IF(Model!$M$18=0,0,IF(AND(Model!$M$16=1,AF$4&gt;=Model!$M$13-0.000000001,AF$4&lt;=Model!$M$13+Model!$M$15+0.000000001,$A38&gt;=Model!$M$14-0.000000001,$A38&lt;=Model!$M$14+Model!$M$15+0.000000001),Model!$M$12,(Model!$AJ$13*AE38+Model!$AJ$14*AG38+Model!$AJ$15*AF37+Model!$AJ$16*AF39)/Model!$AJ$17))</f>
        <v>0.67402720617329503</v>
      </c>
      <c r="AG38" s="12">
        <f ca="1">IF(Model!$M$18=0,0,IF(AND(Model!$M$16=1,AG$4&gt;=Model!$M$13-0.000000001,AG$4&lt;=Model!$M$13+Model!$M$15+0.000000001,$A38&gt;=Model!$M$14-0.000000001,$A38&lt;=Model!$M$14+Model!$M$15+0.000000001),Model!$M$12,(Model!$AJ$13*AF38+Model!$AJ$14*AH38+Model!$AJ$15*AG37+Model!$AJ$16*AG39)/Model!$AJ$17))</f>
        <v>0.66149497265905377</v>
      </c>
      <c r="AH38" s="12">
        <f ca="1">IF(Model!$M$18=0,0,IF(AND(Model!$M$16=1,AH$4&gt;=Model!$M$13-0.000000001,AH$4&lt;=Model!$M$13+Model!$M$15+0.000000001,$A38&gt;=Model!$M$14-0.000000001,$A38&lt;=Model!$M$14+Model!$M$15+0.000000001),Model!$M$12,(Model!$AJ$13*AG38+Model!$AJ$14*AI38+Model!$AJ$15*AH37+Model!$AJ$16*AH39)/Model!$AJ$17))</f>
        <v>0.64988817842648661</v>
      </c>
      <c r="AI38" s="12">
        <f ca="1">IF(Model!$M$18=0,0,IF(AND(Model!$M$16=1,AI$4&gt;=Model!$M$13-0.000000001,AI$4&lt;=Model!$M$13+Model!$M$15+0.000000001,$A38&gt;=Model!$M$14-0.000000001,$A38&lt;=Model!$M$14+Model!$M$15+0.000000001),Model!$M$12,(Model!$AJ$13*AH38+Model!$AJ$14*AJ38+Model!$AJ$15*AI37+Model!$AJ$16*AI39)/Model!$AJ$17))</f>
        <v>0.6391320002603933</v>
      </c>
      <c r="AJ38" s="12">
        <f ca="1">IF(Model!$M$18=0,0,IF(AND(Model!$M$16=1,AJ$4&gt;=Model!$M$13-0.000000001,AJ$4&lt;=Model!$M$13+Model!$M$15+0.000000001,$A38&gt;=Model!$M$14-0.000000001,$A38&lt;=Model!$M$14+Model!$M$15+0.000000001),Model!$M$12,(Model!$AJ$13*AI38+Model!$AJ$14*AK38+Model!$AJ$15*AJ37+Model!$AJ$16*AJ39)/Model!$AJ$17))</f>
        <v>0.62914977210471845</v>
      </c>
      <c r="AK38" s="12">
        <f ca="1">IF(Model!$M$18=0,0,IF(AND(Model!$M$16=1,AK$4&gt;=Model!$M$13-0.000000001,AK$4&lt;=Model!$M$13+Model!$M$15+0.000000001,$A38&gt;=Model!$M$14-0.000000001,$A38&lt;=Model!$M$14+Model!$M$15+0.000000001),Model!$M$12,(Model!$AJ$13*AJ38+Model!$AJ$14*AL38+Model!$AJ$15*AK37+Model!$AJ$16*AK39)/Model!$AJ$17))</f>
        <v>0.61986747342658932</v>
      </c>
      <c r="AL38" s="12">
        <f ca="1">IF(Model!$M$18=0,0,IF(AND(Model!$M$16=1,AL$4&gt;=Model!$M$13-0.000000001,AL$4&lt;=Model!$M$13+Model!$M$15+0.000000001,$A38&gt;=Model!$M$14-0.000000001,$A38&lt;=Model!$M$14+Model!$M$15+0.000000001),Model!$M$12,(Model!$AJ$13*AK38+Model!$AJ$14*AM38+Model!$AJ$15*AL37+Model!$AJ$16*AL39)/Model!$AJ$17))</f>
        <v>0.61121638295088754</v>
      </c>
      <c r="AM38" s="12">
        <f ca="1">IF(Model!$M$18=0,0,IF(AND(Model!$M$16=1,AM$4&gt;=Model!$M$13-0.000000001,AM$4&lt;=Model!$M$13+Model!$M$15+0.000000001,$A38&gt;=Model!$M$14-0.000000001,$A38&lt;=Model!$M$14+Model!$M$15+0.000000001),Model!$M$12,(Model!$AJ$13*AL38+Model!$AJ$14*AN38+Model!$AJ$15*AM37+Model!$AJ$16*AM39)/Model!$AJ$17))</f>
        <v>0.60313435318927544</v>
      </c>
      <c r="AN38" s="12">
        <f ca="1">IF(Model!$M$18=0,0,IF(AND(Model!$M$16=1,AN$4&gt;=Model!$M$13-0.000000001,AN$4&lt;=Model!$M$13+Model!$M$15+0.000000001,$A38&gt;=Model!$M$14-0.000000001,$A38&lt;=Model!$M$14+Model!$M$15+0.000000001),Model!$M$12,(Model!$AJ$13*AM38+Model!$AJ$14*AO38+Model!$AJ$15*AN37+Model!$AJ$16*AN39)/Model!$AJ$17))</f>
        <v>0.59556615121369905</v>
      </c>
      <c r="AO38" s="12">
        <f ca="1">IF(Model!$M$18=0,0,IF(AND(Model!$M$16=1,AO$4&gt;=Model!$M$13-0.000000001,AO$4&lt;=Model!$M$13+Model!$M$15+0.000000001,$A38&gt;=Model!$M$14-0.000000001,$A38&lt;=Model!$M$14+Model!$M$15+0.000000001),Model!$M$12,(Model!$AJ$13*AN38+Model!$AJ$14*AP38+Model!$AJ$15*AO37+Model!$AJ$16*AO39)/Model!$AJ$17))</f>
        <v>0.58846322763260817</v>
      </c>
      <c r="AP38" s="12">
        <f ca="1">IF(Model!$M$18=0,0,IF(AND(Model!$M$16=1,AP$4&gt;=Model!$M$13-0.000000001,AP$4&lt;=Model!$M$13+Model!$M$15+0.000000001,$A38&gt;=Model!$M$14-0.000000001,$A38&lt;=Model!$M$14+Model!$M$15+0.000000001),Model!$M$12,(Model!$AJ$13*AO38+Model!$AJ$14*AQ38+Model!$AJ$15*AP37+Model!$AJ$16*AP39)/Model!$AJ$17))</f>
        <v>0.58178317690708692</v>
      </c>
      <c r="AQ38" s="12">
        <f ca="1">IF(Model!$M$18=0,0,IF(AND(Model!$M$16=1,AQ$4&gt;=Model!$M$13-0.000000001,AQ$4&lt;=Model!$M$13+Model!$M$15+0.000000001,$A38&gt;=Model!$M$14-0.000000001,$A38&lt;=Model!$M$14+Model!$M$15+0.000000001),Model!$M$12,(Model!$AJ$13*AP38+Model!$AJ$14*AR38+Model!$AJ$15*AQ37+Model!$AJ$16*AQ39)/Model!$AJ$17))</f>
        <v>0.57548906523030186</v>
      </c>
      <c r="AR38" s="12">
        <f ca="1">IF(Model!$M$18=0,0,IF(AND(Model!$M$16=1,AR$4&gt;=Model!$M$13-0.000000001,AR$4&lt;=Model!$M$13+Model!$M$15+0.000000001,$A38&gt;=Model!$M$14-0.000000001,$A38&lt;=Model!$M$14+Model!$M$15+0.000000001),Model!$M$12,(Model!$AJ$13*AQ38+Model!$AJ$14*AS38+Model!$AJ$15*AR37+Model!$AJ$16*AR39)/Model!$AJ$17))</f>
        <v>0.5695487358783472</v>
      </c>
      <c r="AS38" s="12">
        <f ca="1">IF(Model!$M$18=0,0,IF(AND(Model!$M$16=1,AS$4&gt;=Model!$M$13-0.000000001,AS$4&lt;=Model!$M$13+Model!$M$15+0.000000001,$A38&gt;=Model!$M$14-0.000000001,$A38&lt;=Model!$M$14+Model!$M$15+0.000000001),Model!$M$12,(Model!$AJ$13*AR38+Model!$AJ$14*AT38+Model!$AJ$15*AS37+Model!$AJ$16*AS39)/Model!$AJ$17))</f>
        <v>0.56393415590410512</v>
      </c>
      <c r="AT38" s="12">
        <f ca="1">IF(Model!$M$18=0,0,IF(AND(Model!$M$16=1,AT$4&gt;=Model!$M$13-0.000000001,AT$4&lt;=Model!$M$13+Model!$M$15+0.000000001,$A38&gt;=Model!$M$14-0.000000001,$A38&lt;=Model!$M$14+Model!$M$15+0.000000001),Model!$M$12,(Model!$AJ$13*AS38+Model!$AJ$14*AU38+Model!$AJ$15*AT37+Model!$AJ$16*AT39)/Model!$AJ$17))</f>
        <v>0.5586208386663134</v>
      </c>
      <c r="AU38" s="12">
        <f ca="1">IF(Model!$M$18=0,0,IF(AND(Model!$M$16=1,AU$4&gt;=Model!$M$13-0.000000001,AU$4&lt;=Model!$M$13+Model!$M$15+0.000000001,$A38&gt;=Model!$M$14-0.000000001,$A38&lt;=Model!$M$14+Model!$M$15+0.000000001),Model!$M$12,(Model!$AJ$13*AT38+Model!$AJ$14*AV38+Model!$AJ$15*AU37+Model!$AJ$16*AU39)/Model!$AJ$17))</f>
        <v>0.55358735991397268</v>
      </c>
      <c r="AV38" s="12">
        <f ca="1">IF(Model!$M$18=0,0,IF(AND(Model!$M$16=1,AV$4&gt;=Model!$M$13-0.000000001,AV$4&lt;=Model!$M$13+Model!$M$15+0.000000001,$A38&gt;=Model!$M$14-0.000000001,$A38&lt;=Model!$M$14+Model!$M$15+0.000000001),Model!$M$12,(Model!$AJ$13*AU38+Model!$AJ$14*AW38+Model!$AJ$15*AV37+Model!$AJ$16*AV39)/Model!$AJ$17))</f>
        <v>0.54881497771551846</v>
      </c>
      <c r="AW38" s="12">
        <f ca="1">IF(Model!$M$18=0,0,IF(AND(Model!$M$16=1,AW$4&gt;=Model!$M$13-0.000000001,AW$4&lt;=Model!$M$13+Model!$M$15+0.000000001,$A38&gt;=Model!$M$14-0.000000001,$A38&lt;=Model!$M$14+Model!$M$15+0.000000001),Model!$M$12,(Model!$AJ$13*AV38+Model!$AJ$14*AX38+Model!$AJ$15*AW37+Model!$AJ$16*AW39)/Model!$AJ$17))</f>
        <v>0.54428736634732633</v>
      </c>
      <c r="AX38" s="12">
        <f ca="1">IF(Model!$M$18=0,0,IF(AND(Model!$M$16=1,AX$4&gt;=Model!$M$13-0.000000001,AX$4&lt;=Model!$M$13+Model!$M$15+0.000000001,$A38&gt;=Model!$M$14-0.000000001,$A38&lt;=Model!$M$14+Model!$M$15+0.000000001),Model!$M$12,(Model!$AJ$13*AW38+Model!$AJ$14*AY38+Model!$AJ$15*AX37+Model!$AJ$16*AX39)/Model!$AJ$17))</f>
        <v>0.53999048052374932</v>
      </c>
      <c r="AY38" s="12">
        <f ca="1">IF(Model!$M$18=0,0,IF(AND(Model!$M$16=1,AY$4&gt;=Model!$M$13-0.000000001,AY$4&lt;=Model!$M$13+Model!$M$15+0.000000001,$A38&gt;=Model!$M$14-0.000000001,$A38&lt;=Model!$M$14+Model!$M$15+0.000000001),Model!$M$12,(Model!$AJ$13*AX38+Model!$AJ$14*AZ38+Model!$AJ$15*AY37+Model!$AJ$16*AY39)/Model!$AJ$17))</f>
        <v>0.53591257958670557</v>
      </c>
      <c r="AZ38" s="12">
        <f ca="1">IF(Model!$M$18=0,0,IF(AND(Model!$M$16=1,AZ$4&gt;=Model!$M$13-0.000000001,AZ$4&lt;=Model!$M$13+Model!$M$15+0.000000001,$A38&gt;=Model!$M$14-0.000000001,$A38&lt;=Model!$M$14+Model!$M$15+0.000000001),Model!$M$12,(Model!$AJ$13*AY38+Model!$AJ$14*BA38+Model!$AJ$15*AZ37+Model!$AJ$16*AZ39)/Model!$AJ$17))</f>
        <v>0.53204446354446699</v>
      </c>
      <c r="BA38" s="12">
        <f ca="1">IF(Model!$M$18=0,0,IF(AND(Model!$M$16=1,BA$4&gt;=Model!$M$13-0.000000001,BA$4&lt;=Model!$M$13+Model!$M$15+0.000000001,$A38&gt;=Model!$M$14-0.000000001,$A38&lt;=Model!$M$14+Model!$M$15+0.000000001),Model!$M$12,(Model!$AJ$13*AZ38+Model!$AJ$14*BB38+Model!$AJ$15*BA37+Model!$AJ$16*BA39)/Model!$AJ$17))</f>
        <v>0.5283800082249045</v>
      </c>
      <c r="BB38" s="12">
        <f ca="1">IF(Model!$M$18=0,0,IF(AND(Model!$M$16=1,BB$4&gt;=Model!$M$13-0.000000001,BB$4&lt;=Model!$M$13+Model!$M$15+0.000000001,$A38&gt;=Model!$M$14-0.000000001,$A38&lt;=Model!$M$14+Model!$M$15+0.000000001),Model!$M$12,(Model!$AJ$13*BA38+Model!$AJ$14*BC38+Model!$AJ$15*BB37+Model!$AJ$16*BB39)/Model!$AJ$17))</f>
        <v>0.52491714220602215</v>
      </c>
      <c r="BC38" s="12">
        <f ca="1">IF(Model!$M$18=0,0,IF(AND(Model!$M$16=1,BC$4&gt;=Model!$M$13-0.000000001,BC$4&lt;=Model!$M$13+Model!$M$15+0.000000001,$A38&gt;=Model!$M$14-0.000000001,$A38&lt;=Model!$M$14+Model!$M$15+0.000000001),Model!$M$12,(Model!$AJ$13*BB38+Model!$AJ$14*BD38+Model!$AJ$15*BC37+Model!$AJ$16*BC39)/Model!$AJ$17))</f>
        <v>0.52165949481152529</v>
      </c>
      <c r="BD38" s="12">
        <f ca="1">IF(Model!$M$18=0,0,IF(AND(Model!$M$16=1,BD$4&gt;=Model!$M$13-0.000000001,BD$4&lt;=Model!$M$13+Model!$M$15+0.000000001,$A38&gt;=Model!$M$14-0.000000001,$A38&lt;=Model!$M$14+Model!$M$15+0.000000001),Model!$M$12,(Model!$AJ$13*BC38+Model!$AJ$14*BE38+Model!$AJ$15*BD37+Model!$AJ$16*BD39)/Model!$AJ$17))</f>
        <v>0.51861908014140201</v>
      </c>
      <c r="BE38" s="12">
        <f ca="1">IF(Model!$M$18=0,0,IF(AND(Model!$M$16=1,BE$4&gt;=Model!$M$13-0.000000001,BE$4&lt;=Model!$M$13+Model!$M$15+0.000000001,$A38&gt;=Model!$M$14-0.000000001,$A38&lt;=Model!$M$14+Model!$M$15+0.000000001),Model!$M$12,(Model!$AJ$13*BD38+Model!$AJ$14*BF38+Model!$AJ$15*BE37+Model!$AJ$16*BE39)/Model!$AJ$17))</f>
        <v>0.51582059503669386</v>
      </c>
      <c r="BF38" s="12">
        <f ca="1">IF(Model!$M$18=0,0,IF(AND(Model!$M$16=1,BF$4&gt;=Model!$M$13-0.000000001,BF$4&lt;=Model!$M$13+Model!$M$15+0.000000001,$A38&gt;=Model!$M$14-0.000000001,$A38&lt;=Model!$M$14+Model!$M$15+0.000000001),Model!$M$12,(Model!$AJ$13*BE38+Model!$AJ$14*BG38+Model!$AJ$15*BF37+Model!$AJ$16*BF39)/Model!$AJ$17))</f>
        <v>0.51330824352874194</v>
      </c>
      <c r="BG38" s="12">
        <f ca="1">IF(Model!$M$18=0,0,IF(AND(Model!$M$16=1,BG$4&gt;=Model!$M$13-0.000000001,BG$4&lt;=Model!$M$13+Model!$M$15+0.000000001,$A38&gt;=Model!$M$14-0.000000001,$A38&lt;=Model!$M$14+Model!$M$15+0.000000001),Model!$M$12,(Model!$AJ$13*BF38+Model!$AJ$14*BH38+Model!$AJ$15*BG37+Model!$AJ$16*BG39)/Model!$AJ$17))</f>
        <v>0.51115652683334167</v>
      </c>
      <c r="BH38" s="12">
        <f ca="1">IF(Model!$M$18=0,0,IF(AND(Model!$M$16=1,BH$4&gt;=Model!$M$13-0.000000001,BH$4&lt;=Model!$M$13+Model!$M$15+0.000000001,$A38&gt;=Model!$M$14-0.000000001,$A38&lt;=Model!$M$14+Model!$M$15+0.000000001),Model!$M$12,(Model!$AJ$13*BG38+Model!$AJ$14*BI38+Model!$AJ$15*BH37+Model!$AJ$16*BH39)/Model!$AJ$17))</f>
        <v>0.5094872669469942</v>
      </c>
      <c r="BI38" s="12">
        <f ca="1">IF(Model!$M$18=0,0,IF(AND(Model!$M$16=1,BI$4&gt;=Model!$M$13-0.000000001,BI$4&lt;=Model!$M$13+Model!$M$15+0.000000001,$A38&gt;=Model!$M$14-0.000000001,$A38&lt;=Model!$M$14+Model!$M$15+0.000000001),Model!$M$12,(Model!$AJ$13*BH38+Model!$AJ$14*BJ38+Model!$AJ$15*BI37+Model!$AJ$16*BI39)/Model!$AJ$17))</f>
        <v>0.50849643795918908</v>
      </c>
      <c r="BJ38" s="12">
        <f ca="1">IF(Model!$M$18=0,0,IF(AND(Model!$M$16=1,BJ$4&gt;=Model!$M$13-0.000000001,BJ$4&lt;=Model!$M$13+Model!$M$15+0.000000001,$A38&gt;=Model!$M$14-0.000000001,$A38&lt;=Model!$M$14+Model!$M$15+0.000000001),Model!$M$12,BI38))</f>
        <v>0.50849643795918908</v>
      </c>
      <c r="BK38" s="1"/>
    </row>
    <row r="39" spans="1:63" ht="13.5" customHeight="1">
      <c r="A39" s="14">
        <f>Model!$M$7-34*Model!$AJ$9</f>
        <v>0.29999999999999982</v>
      </c>
      <c r="B39" s="12">
        <f>IF(Model!$M$18=0,0,IF(AND(Model!$M$16=1,B$4&gt;=Model!$M$13-0.000000001,B$4&lt;=Model!$M$13+Model!$M$15+0.000000001,$A39&gt;=Model!$M$14-0.000000001,$A39&lt;=Model!$M$14+Model!$M$15+0.000000001),Model!$M$12,Model!$M$11))</f>
        <v>1</v>
      </c>
      <c r="C39" s="12">
        <f ca="1">IF(Model!$M$18=0,0,IF(AND(Model!$M$16=1,C$4&gt;=Model!$M$13-0.000000001,C$4&lt;=Model!$M$13+Model!$M$15+0.000000001,$A39&gt;=Model!$M$14-0.000000001,$A39&lt;=Model!$M$14+Model!$M$15+0.000000001),Model!$M$12,(Model!$AJ$13*B39+Model!$AJ$14*D39+Model!$AJ$15*C38+Model!$AJ$16*C40)/Model!$AJ$17))</f>
        <v>0.99985112142904875</v>
      </c>
      <c r="D39" s="12">
        <f ca="1">IF(Model!$M$18=0,0,IF(AND(Model!$M$16=1,D$4&gt;=Model!$M$13-0.000000001,D$4&lt;=Model!$M$13+Model!$M$15+0.000000001,$A39&gt;=Model!$M$14-0.000000001,$A39&lt;=Model!$M$14+Model!$M$15+0.000000001),Model!$M$12,(Model!$AJ$13*C39+Model!$AJ$14*E39+Model!$AJ$15*D38+Model!$AJ$16*D40)/Model!$AJ$17))</f>
        <v>0.9996320796653605</v>
      </c>
      <c r="E39" s="12">
        <f ca="1">IF(Model!$M$18=0,0,IF(AND(Model!$M$16=1,E$4&gt;=Model!$M$13-0.000000001,E$4&lt;=Model!$M$13+Model!$M$15+0.000000001,$A39&gt;=Model!$M$14-0.000000001,$A39&lt;=Model!$M$14+Model!$M$15+0.000000001),Model!$M$12,(Model!$AJ$13*D39+Model!$AJ$14*F39+Model!$AJ$15*E38+Model!$AJ$16*E40)/Model!$AJ$17))</f>
        <v>0.99931432482538662</v>
      </c>
      <c r="F39" s="12">
        <f ca="1">IF(Model!$M$18=0,0,IF(AND(Model!$M$16=1,F$4&gt;=Model!$M$13-0.000000001,F$4&lt;=Model!$M$13+Model!$M$15+0.000000001,$A39&gt;=Model!$M$14-0.000000001,$A39&lt;=Model!$M$14+Model!$M$15+0.000000001),Model!$M$12,(Model!$AJ$13*E39+Model!$AJ$14*G39+Model!$AJ$15*F38+Model!$AJ$16*F40)/Model!$AJ$17))</f>
        <v>0.99885858738211342</v>
      </c>
      <c r="G39" s="12">
        <f ca="1">IF(Model!$M$18=0,0,IF(AND(Model!$M$16=1,G$4&gt;=Model!$M$13-0.000000001,G$4&lt;=Model!$M$13+Model!$M$15+0.000000001,$A39&gt;=Model!$M$14-0.000000001,$A39&lt;=Model!$M$14+Model!$M$15+0.000000001),Model!$M$12,(Model!$AJ$13*F39+Model!$AJ$14*H39+Model!$AJ$15*G38+Model!$AJ$16*G40)/Model!$AJ$17))</f>
        <v>0.99821153916426053</v>
      </c>
      <c r="H39" s="12">
        <f ca="1">IF(Model!$M$18=0,0,IF(AND(Model!$M$16=1,H$4&gt;=Model!$M$13-0.000000001,H$4&lt;=Model!$M$13+Model!$M$15+0.000000001,$A39&gt;=Model!$M$14-0.000000001,$A39&lt;=Model!$M$14+Model!$M$15+0.000000001),Model!$M$12,(Model!$AJ$13*G39+Model!$AJ$14*I39+Model!$AJ$15*H38+Model!$AJ$16*H40)/Model!$AJ$17))</f>
        <v>0.99730187769162881</v>
      </c>
      <c r="I39" s="12">
        <f ca="1">IF(Model!$M$18=0,0,IF(AND(Model!$M$16=1,I$4&gt;=Model!$M$13-0.000000001,I$4&lt;=Model!$M$13+Model!$M$15+0.000000001,$A39&gt;=Model!$M$14-0.000000001,$A39&lt;=Model!$M$14+Model!$M$15+0.000000001),Model!$M$12,(Model!$AJ$13*H39+Model!$AJ$14*J39+Model!$AJ$15*I38+Model!$AJ$16*I40)/Model!$AJ$17))</f>
        <v>0.99603607621252577</v>
      </c>
      <c r="J39" s="12">
        <f ca="1">IF(Model!$M$18=0,0,IF(AND(Model!$M$16=1,J$4&gt;=Model!$M$13-0.000000001,J$4&lt;=Model!$M$13+Model!$M$15+0.000000001,$A39&gt;=Model!$M$14-0.000000001,$A39&lt;=Model!$M$14+Model!$M$15+0.000000001),Model!$M$12,(Model!$AJ$13*I39+Model!$AJ$14*K39+Model!$AJ$15*J38+Model!$AJ$16*J40)/Model!$AJ$17))</f>
        <v>0.99429435262906662</v>
      </c>
      <c r="K39" s="12">
        <f ca="1">IF(Model!$M$18=0,0,IF(AND(Model!$M$16=1,K$4&gt;=Model!$M$13-0.000000001,K$4&lt;=Model!$M$13+Model!$M$15+0.000000001,$A39&gt;=Model!$M$14-0.000000001,$A39&lt;=Model!$M$14+Model!$M$15+0.000000001),Model!$M$12,(Model!$AJ$13*J39+Model!$AJ$14*L39+Model!$AJ$15*K38+Model!$AJ$16*K40)/Model!$AJ$17))</f>
        <v>0.9919278682833339</v>
      </c>
      <c r="L39" s="12">
        <f ca="1">IF(Model!$M$18=0,0,IF(AND(Model!$M$16=1,L$4&gt;=Model!$M$13-0.000000001,L$4&lt;=Model!$M$13+Model!$M$15+0.000000001,$A39&gt;=Model!$M$14-0.000000001,$A39&lt;=Model!$M$14+Model!$M$15+0.000000001),Model!$M$12,(Model!$AJ$13*K39+Model!$AJ$14*M39+Model!$AJ$15*L38+Model!$AJ$16*L40)/Model!$AJ$17))</f>
        <v>0.98875874543579945</v>
      </c>
      <c r="M39" s="12">
        <f ca="1">IF(Model!$M$18=0,0,IF(AND(Model!$M$16=1,M$4&gt;=Model!$M$13-0.000000001,M$4&lt;=Model!$M$13+Model!$M$15+0.000000001,$A39&gt;=Model!$M$14-0.000000001,$A39&lt;=Model!$M$14+Model!$M$15+0.000000001),Model!$M$12,(Model!$AJ$13*L39+Model!$AJ$14*N39+Model!$AJ$15*M38+Model!$AJ$16*M40)/Model!$AJ$17))</f>
        <v>0.98458504772721178</v>
      </c>
      <c r="N39" s="12">
        <f ca="1">IF(Model!$M$18=0,0,IF(AND(Model!$M$16=1,N$4&gt;=Model!$M$13-0.000000001,N$4&lt;=Model!$M$13+Model!$M$15+0.000000001,$A39&gt;=Model!$M$14-0.000000001,$A39&lt;=Model!$M$14+Model!$M$15+0.000000001),Model!$M$12,(Model!$AJ$13*M39+Model!$AJ$14*O39+Model!$AJ$15*N38+Model!$AJ$16*N40)/Model!$AJ$17))</f>
        <v>0.97919305714303906</v>
      </c>
      <c r="O39" s="12">
        <f ca="1">IF(Model!$M$18=0,0,IF(AND(Model!$M$16=1,O$4&gt;=Model!$M$13-0.000000001,O$4&lt;=Model!$M$13+Model!$M$15+0.000000001,$A39&gt;=Model!$M$14-0.000000001,$A39&lt;=Model!$M$14+Model!$M$15+0.000000001),Model!$M$12,(Model!$AJ$13*N39+Model!$AJ$14*P39+Model!$AJ$15*O38+Model!$AJ$16*O40)/Model!$AJ$17))</f>
        <v>0.97237841296752625</v>
      </c>
      <c r="P39" s="12">
        <f ca="1">IF(Model!$M$18=0,0,IF(AND(Model!$M$16=1,P$4&gt;=Model!$M$13-0.000000001,P$4&lt;=Model!$M$13+Model!$M$15+0.000000001,$A39&gt;=Model!$M$14-0.000000001,$A39&lt;=Model!$M$14+Model!$M$15+0.000000001),Model!$M$12,(Model!$AJ$13*O39+Model!$AJ$14*Q39+Model!$AJ$15*P38+Model!$AJ$16*P40)/Model!$AJ$17))</f>
        <v>0.96397526813513423</v>
      </c>
      <c r="Q39" s="12">
        <f ca="1">IF(Model!$M$18=0,0,IF(AND(Model!$M$16=1,Q$4&gt;=Model!$M$13-0.000000001,Q$4&lt;=Model!$M$13+Model!$M$15+0.000000001,$A39&gt;=Model!$M$14-0.000000001,$A39&lt;=Model!$M$14+Model!$M$15+0.000000001),Model!$M$12,(Model!$AJ$13*P39+Model!$AJ$14*R39+Model!$AJ$15*Q38+Model!$AJ$16*Q40)/Model!$AJ$17))</f>
        <v>0.95388839073445519</v>
      </c>
      <c r="R39" s="12">
        <f ca="1">IF(Model!$M$18=0,0,IF(AND(Model!$M$16=1,R$4&gt;=Model!$M$13-0.000000001,R$4&lt;=Model!$M$13+Model!$M$15+0.000000001,$A39&gt;=Model!$M$14-0.000000001,$A39&lt;=Model!$M$14+Model!$M$15+0.000000001),Model!$M$12,(Model!$AJ$13*Q39+Model!$AJ$14*S39+Model!$AJ$15*R38+Model!$AJ$16*R40)/Model!$AJ$17))</f>
        <v>0.94211855007684175</v>
      </c>
      <c r="S39" s="12">
        <f ca="1">IF(Model!$M$18=0,0,IF(AND(Model!$M$16=1,S$4&gt;=Model!$M$13-0.000000001,S$4&lt;=Model!$M$13+Model!$M$15+0.000000001,$A39&gt;=Model!$M$14-0.000000001,$A39&lt;=Model!$M$14+Model!$M$15+0.000000001),Model!$M$12,(Model!$AJ$13*R39+Model!$AJ$14*T39+Model!$AJ$15*S38+Model!$AJ$16*S40)/Model!$AJ$17))</f>
        <v>0.92877041380944025</v>
      </c>
      <c r="T39" s="12">
        <f ca="1">IF(Model!$M$18=0,0,IF(AND(Model!$M$16=1,T$4&gt;=Model!$M$13-0.000000001,T$4&lt;=Model!$M$13+Model!$M$15+0.000000001,$A39&gt;=Model!$M$14-0.000000001,$A39&lt;=Model!$M$14+Model!$M$15+0.000000001),Model!$M$12,(Model!$AJ$13*S39+Model!$AJ$14*U39+Model!$AJ$15*T38+Model!$AJ$16*T40)/Model!$AJ$17))</f>
        <v>0.91403853326394968</v>
      </c>
      <c r="U39" s="12">
        <f ca="1">IF(Model!$M$18=0,0,IF(AND(Model!$M$16=1,U$4&gt;=Model!$M$13-0.000000001,U$4&lt;=Model!$M$13+Model!$M$15+0.000000001,$A39&gt;=Model!$M$14-0.000000001,$A39&lt;=Model!$M$14+Model!$M$15+0.000000001),Model!$M$12,(Model!$AJ$13*T39+Model!$AJ$14*V39+Model!$AJ$15*U38+Model!$AJ$16*U40)/Model!$AJ$17))</f>
        <v>0.89817815530951128</v>
      </c>
      <c r="V39" s="12">
        <f ca="1">IF(Model!$M$18=0,0,IF(AND(Model!$M$16=1,V$4&gt;=Model!$M$13-0.000000001,V$4&lt;=Model!$M$13+Model!$M$15+0.000000001,$A39&gt;=Model!$M$14-0.000000001,$A39&lt;=Model!$M$14+Model!$M$15+0.000000001),Model!$M$12,(Model!$AJ$13*U39+Model!$AJ$14*W39+Model!$AJ$15*V38+Model!$AJ$16*V40)/Model!$AJ$17))</f>
        <v>0.88147228378391973</v>
      </c>
      <c r="W39" s="12">
        <f ca="1">IF(Model!$M$18=0,0,IF(AND(Model!$M$16=1,W$4&gt;=Model!$M$13-0.000000001,W$4&lt;=Model!$M$13+Model!$M$15+0.000000001,$A39&gt;=Model!$M$14-0.000000001,$A39&lt;=Model!$M$14+Model!$M$15+0.000000001),Model!$M$12,(Model!$AJ$13*V39+Model!$AJ$14*X39+Model!$AJ$15*W38+Model!$AJ$16*W40)/Model!$AJ$17))</f>
        <v>0.86420398335930704</v>
      </c>
      <c r="X39" s="12">
        <f ca="1">IF(Model!$M$18=0,0,IF(AND(Model!$M$16=1,X$4&gt;=Model!$M$13-0.000000001,X$4&lt;=Model!$M$13+Model!$M$15+0.000000001,$A39&gt;=Model!$M$14-0.000000001,$A39&lt;=Model!$M$14+Model!$M$15+0.000000001),Model!$M$12,(Model!$AJ$13*W39+Model!$AJ$14*Y39+Model!$AJ$15*X38+Model!$AJ$16*X40)/Model!$AJ$17))</f>
        <v>0.84663790676101525</v>
      </c>
      <c r="Y39" s="12">
        <f ca="1">IF(Model!$M$18=0,0,IF(AND(Model!$M$16=1,Y$4&gt;=Model!$M$13-0.000000001,Y$4&lt;=Model!$M$13+Model!$M$15+0.000000001,$A39&gt;=Model!$M$14-0.000000001,$A39&lt;=Model!$M$14+Model!$M$15+0.000000001),Model!$M$12,(Model!$AJ$13*X39+Model!$AJ$14*Z39+Model!$AJ$15*Y38+Model!$AJ$16*Y40)/Model!$AJ$17))</f>
        <v>0.82901082958297112</v>
      </c>
      <c r="Z39" s="12">
        <f ca="1">IF(Model!$M$18=0,0,IF(AND(Model!$M$16=1,Z$4&gt;=Model!$M$13-0.000000001,Z$4&lt;=Model!$M$13+Model!$M$15+0.000000001,$A39&gt;=Model!$M$14-0.000000001,$A39&lt;=Model!$M$14+Model!$M$15+0.000000001),Model!$M$12,(Model!$AJ$13*Y39+Model!$AJ$14*AA39+Model!$AJ$15*Z38+Model!$AJ$16*Z40)/Model!$AJ$17))</f>
        <v>0.81152864885244513</v>
      </c>
      <c r="AA39" s="12">
        <f ca="1">IF(Model!$M$18=0,0,IF(AND(Model!$M$16=1,AA$4&gt;=Model!$M$13-0.000000001,AA$4&lt;=Model!$M$13+Model!$M$15+0.000000001,$A39&gt;=Model!$M$14-0.000000001,$A39&lt;=Model!$M$14+Model!$M$15+0.000000001),Model!$M$12,(Model!$AJ$13*Z39+Model!$AJ$14*AB39+Model!$AJ$15*AA38+Model!$AJ$16*AA40)/Model!$AJ$17))</f>
        <v>0.79436661238631412</v>
      </c>
      <c r="AB39" s="12">
        <f ca="1">IF(Model!$M$18=0,0,IF(AND(Model!$M$16=1,AB$4&gt;=Model!$M$13-0.000000001,AB$4&lt;=Model!$M$13+Model!$M$15+0.000000001,$A39&gt;=Model!$M$14-0.000000001,$A39&lt;=Model!$M$14+Model!$M$15+0.000000001),Model!$M$12,(Model!$AJ$13*AA39+Model!$AJ$14*AC39+Model!$AJ$15*AB38+Model!$AJ$16*AB40)/Model!$AJ$17))</f>
        <v>0.77767003653845712</v>
      </c>
      <c r="AC39" s="12">
        <f ca="1">IF(Model!$M$18=0,0,IF(AND(Model!$M$16=1,AC$4&gt;=Model!$M$13-0.000000001,AC$4&lt;=Model!$M$13+Model!$M$15+0.000000001,$A39&gt;=Model!$M$14-0.000000001,$A39&lt;=Model!$M$14+Model!$M$15+0.000000001),Model!$M$12,(Model!$AJ$13*AB39+Model!$AJ$14*AD39+Model!$AJ$15*AC38+Model!$AJ$16*AC40)/Model!$AJ$17))</f>
        <v>0.7615541268867092</v>
      </c>
      <c r="AD39" s="12">
        <f ca="1">IF(Model!$M$18=0,0,IF(AND(Model!$M$16=1,AD$4&gt;=Model!$M$13-0.000000001,AD$4&lt;=Model!$M$13+Model!$M$15+0.000000001,$A39&gt;=Model!$M$14-0.000000001,$A39&lt;=Model!$M$14+Model!$M$15+0.000000001),Model!$M$12,(Model!$AJ$13*AC39+Model!$AJ$14*AE39+Model!$AJ$15*AD38+Model!$AJ$16*AD40)/Model!$AJ$17))</f>
        <v>0.74610329414571863</v>
      </c>
      <c r="AE39" s="12">
        <f ca="1">IF(Model!$M$18=0,0,IF(AND(Model!$M$16=1,AE$4&gt;=Model!$M$13-0.000000001,AE$4&lt;=Model!$M$13+Model!$M$15+0.000000001,$A39&gt;=Model!$M$14-0.000000001,$A39&lt;=Model!$M$14+Model!$M$15+0.000000001),Model!$M$12,(Model!$AJ$13*AD39+Model!$AJ$14*AF39+Model!$AJ$15*AE38+Model!$AJ$16*AE40)/Model!$AJ$17))</f>
        <v>0.73137150980256882</v>
      </c>
      <c r="AF39" s="12">
        <f ca="1">IF(Model!$M$18=0,0,IF(AND(Model!$M$16=1,AF$4&gt;=Model!$M$13-0.000000001,AF$4&lt;=Model!$M$13+Model!$M$15+0.000000001,$A39&gt;=Model!$M$14-0.000000001,$A39&lt;=Model!$M$14+Model!$M$15+0.000000001),Model!$M$12,(Model!$AJ$13*AE39+Model!$AJ$14*AG39+Model!$AJ$15*AF38+Model!$AJ$16*AF40)/Model!$AJ$17))</f>
        <v>0.71738472587527236</v>
      </c>
      <c r="AG39" s="12">
        <f ca="1">IF(Model!$M$18=0,0,IF(AND(Model!$M$16=1,AG$4&gt;=Model!$M$13-0.000000001,AG$4&lt;=Model!$M$13+Model!$M$15+0.000000001,$A39&gt;=Model!$M$14-0.000000001,$A39&lt;=Model!$M$14+Model!$M$15+0.000000001),Model!$M$12,(Model!$AJ$13*AF39+Model!$AJ$14*AH39+Model!$AJ$15*AG38+Model!$AJ$16*AG40)/Model!$AJ$17))</f>
        <v>0.70414523673166485</v>
      </c>
      <c r="AH39" s="12">
        <f ca="1">IF(Model!$M$18=0,0,IF(AND(Model!$M$16=1,AH$4&gt;=Model!$M$13-0.000000001,AH$4&lt;=Model!$M$13+Model!$M$15+0.000000001,$A39&gt;=Model!$M$14-0.000000001,$A39&lt;=Model!$M$14+Model!$M$15+0.000000001),Model!$M$12,(Model!$AJ$13*AG39+Model!$AJ$14*AI39+Model!$AJ$15*AH38+Model!$AJ$16*AH40)/Model!$AJ$17))</f>
        <v>0.69163711842438513</v>
      </c>
      <c r="AI39" s="12">
        <f ca="1">IF(Model!$M$18=0,0,IF(AND(Model!$M$16=1,AI$4&gt;=Model!$M$13-0.000000001,AI$4&lt;=Model!$M$13+Model!$M$15+0.000000001,$A39&gt;=Model!$M$14-0.000000001,$A39&lt;=Model!$M$14+Model!$M$15+0.000000001),Model!$M$12,(Model!$AJ$13*AH39+Model!$AJ$14*AJ39+Model!$AJ$15*AI38+Model!$AJ$16*AI40)/Model!$AJ$17))</f>
        <v>0.67983176209823148</v>
      </c>
      <c r="AJ39" s="12">
        <f ca="1">IF(Model!$M$18=0,0,IF(AND(Model!$M$16=1,AJ$4&gt;=Model!$M$13-0.000000001,AJ$4&lt;=Model!$M$13+Model!$M$15+0.000000001,$A39&gt;=Model!$M$14-0.000000001,$A39&lt;=Model!$M$14+Model!$M$15+0.000000001),Model!$M$12,(Model!$AJ$13*AI39+Model!$AJ$14*AK39+Model!$AJ$15*AJ38+Model!$AJ$16*AJ40)/Model!$AJ$17))</f>
        <v>0.66869278124305276</v>
      </c>
      <c r="AK39" s="12">
        <f ca="1">IF(Model!$M$18=0,0,IF(AND(Model!$M$16=1,AK$4&gt;=Model!$M$13-0.000000001,AK$4&lt;=Model!$M$13+Model!$M$15+0.000000001,$A39&gt;=Model!$M$14-0.000000001,$A39&lt;=Model!$M$14+Model!$M$15+0.000000001),Model!$M$12,(Model!$AJ$13*AJ39+Model!$AJ$14*AL39+Model!$AJ$15*AK38+Model!$AJ$16*AK40)/Model!$AJ$17))</f>
        <v>0.65817993285439558</v>
      </c>
      <c r="AL39" s="12">
        <f ca="1">IF(Model!$M$18=0,0,IF(AND(Model!$M$16=1,AL$4&gt;=Model!$M$13-0.000000001,AL$4&lt;=Model!$M$13+Model!$M$15+0.000000001,$A39&gt;=Model!$M$14-0.000000001,$A39&lt;=Model!$M$14+Model!$M$15+0.000000001),Model!$M$12,(Model!$AJ$13*AK39+Model!$AJ$14*AM39+Model!$AJ$15*AL38+Model!$AJ$16*AL40)/Model!$AJ$17))</f>
        <v>0.64825198562594544</v>
      </c>
      <c r="AM39" s="12">
        <f ca="1">IF(Model!$M$18=0,0,IF(AND(Model!$M$16=1,AM$4&gt;=Model!$M$13-0.000000001,AM$4&lt;=Model!$M$13+Model!$M$15+0.000000001,$A39&gt;=Model!$M$14-0.000000001,$A39&lt;=Model!$M$14+Model!$M$15+0.000000001),Model!$M$12,(Model!$AJ$13*AL39+Model!$AJ$14*AN39+Model!$AJ$15*AM38+Model!$AJ$16*AM40)/Model!$AJ$17))</f>
        <v>0.6388686459214139</v>
      </c>
      <c r="AN39" s="12">
        <f ca="1">IF(Model!$M$18=0,0,IF(AND(Model!$M$16=1,AN$4&gt;=Model!$M$13-0.000000001,AN$4&lt;=Model!$M$13+Model!$M$15+0.000000001,$A39&gt;=Model!$M$14-0.000000001,$A39&lt;=Model!$M$14+Model!$M$15+0.000000001),Model!$M$12,(Model!$AJ$13*AM39+Model!$AJ$14*AO39+Model!$AJ$15*AN38+Model!$AJ$16*AN40)/Model!$AJ$17))</f>
        <v>0.62999172931409253</v>
      </c>
      <c r="AO39" s="12">
        <f ca="1">IF(Model!$M$18=0,0,IF(AND(Model!$M$16=1,AO$4&gt;=Model!$M$13-0.000000001,AO$4&lt;=Model!$M$13+Model!$M$15+0.000000001,$A39&gt;=Model!$M$14-0.000000001,$A39&lt;=Model!$M$14+Model!$M$15+0.000000001),Model!$M$12,(Model!$AJ$13*AN39+Model!$AJ$14*AP39+Model!$AJ$15*AO38+Model!$AJ$16*AO40)/Model!$AJ$17))</f>
        <v>0.62158577640286072</v>
      </c>
      <c r="AP39" s="12">
        <f ca="1">IF(Model!$M$18=0,0,IF(AND(Model!$M$16=1,AP$4&gt;=Model!$M$13-0.000000001,AP$4&lt;=Model!$M$13+Model!$M$15+0.000000001,$A39&gt;=Model!$M$14-0.000000001,$A39&lt;=Model!$M$14+Model!$M$15+0.000000001),Model!$M$12,(Model!$AJ$13*AO39+Model!$AJ$14*AQ39+Model!$AJ$15*AP38+Model!$AJ$16*AP40)/Model!$AJ$17))</f>
        <v>0.6136182881444634</v>
      </c>
      <c r="AQ39" s="12">
        <f ca="1">IF(Model!$M$18=0,0,IF(AND(Model!$M$16=1,AQ$4&gt;=Model!$M$13-0.000000001,AQ$4&lt;=Model!$M$13+Model!$M$15+0.000000001,$A39&gt;=Model!$M$14-0.000000001,$A39&lt;=Model!$M$14+Model!$M$15+0.000000001),Model!$M$12,(Model!$AJ$13*AP39+Model!$AJ$14*AR39+Model!$AJ$15*AQ38+Model!$AJ$16*AQ40)/Model!$AJ$17))</f>
        <v>0.60605971999607722</v>
      </c>
      <c r="AR39" s="12">
        <f ca="1">IF(Model!$M$18=0,0,IF(AND(Model!$M$16=1,AR$4&gt;=Model!$M$13-0.000000001,AR$4&lt;=Model!$M$13+Model!$M$15+0.000000001,$A39&gt;=Model!$M$14-0.000000001,$A39&lt;=Model!$M$14+Model!$M$15+0.000000001),Model!$M$12,(Model!$AJ$13*AQ39+Model!$AJ$14*AS39+Model!$AJ$15*AR38+Model!$AJ$16*AR40)/Model!$AJ$17))</f>
        <v>0.59888333821263573</v>
      </c>
      <c r="AS39" s="12">
        <f ca="1">IF(Model!$M$18=0,0,IF(AND(Model!$M$16=1,AS$4&gt;=Model!$M$13-0.000000001,AS$4&lt;=Model!$M$13+Model!$M$15+0.000000001,$A39&gt;=Model!$M$14-0.000000001,$A39&lt;=Model!$M$14+Model!$M$15+0.000000001),Model!$M$12,(Model!$AJ$13*AR39+Model!$AJ$14*AT39+Model!$AJ$15*AS38+Model!$AJ$16*AS40)/Model!$AJ$17))</f>
        <v>0.59206501148323853</v>
      </c>
      <c r="AT39" s="12">
        <f ca="1">IF(Model!$M$18=0,0,IF(AND(Model!$M$16=1,AT$4&gt;=Model!$M$13-0.000000001,AT$4&lt;=Model!$M$13+Model!$M$15+0.000000001,$A39&gt;=Model!$M$14-0.000000001,$A39&lt;=Model!$M$14+Model!$M$15+0.000000001),Model!$M$12,(Model!$AJ$13*AS39+Model!$AJ$14*AU39+Model!$AJ$15*AT38+Model!$AJ$16*AT40)/Model!$AJ$17))</f>
        <v>0.58558298860475133</v>
      </c>
      <c r="AU39" s="12">
        <f ca="1">IF(Model!$M$18=0,0,IF(AND(Model!$M$16=1,AU$4&gt;=Model!$M$13-0.000000001,AU$4&lt;=Model!$M$13+Model!$M$15+0.000000001,$A39&gt;=Model!$M$14-0.000000001,$A39&lt;=Model!$M$14+Model!$M$15+0.000000001),Model!$M$12,(Model!$AJ$13*AT39+Model!$AJ$14*AV39+Model!$AJ$15*AU38+Model!$AJ$16*AU40)/Model!$AJ$17))</f>
        <v>0.57941769809245114</v>
      </c>
      <c r="AV39" s="12">
        <f ca="1">IF(Model!$M$18=0,0,IF(AND(Model!$M$16=1,AV$4&gt;=Model!$M$13-0.000000001,AV$4&lt;=Model!$M$13+Model!$M$15+0.000000001,$A39&gt;=Model!$M$14-0.000000001,$A39&lt;=Model!$M$14+Model!$M$15+0.000000001),Model!$M$12,(Model!$AJ$13*AU39+Model!$AJ$14*AW39+Model!$AJ$15*AV38+Model!$AJ$16*AV40)/Model!$AJ$17))</f>
        <v>0.5735515979544914</v>
      </c>
      <c r="AW39" s="12">
        <f ca="1">IF(Model!$M$18=0,0,IF(AND(Model!$M$16=1,AW$4&gt;=Model!$M$13-0.000000001,AW$4&lt;=Model!$M$13+Model!$M$15+0.000000001,$A39&gt;=Model!$M$14-0.000000001,$A39&lt;=Model!$M$14+Model!$M$15+0.000000001),Model!$M$12,(Model!$AJ$13*AV39+Model!$AJ$14*AX39+Model!$AJ$15*AW38+Model!$AJ$16*AW40)/Model!$AJ$17))</f>
        <v>0.56796910293857727</v>
      </c>
      <c r="AX39" s="12">
        <f ca="1">IF(Model!$M$18=0,0,IF(AND(Model!$M$16=1,AX$4&gt;=Model!$M$13-0.000000001,AX$4&lt;=Model!$M$13+Model!$M$15+0.000000001,$A39&gt;=Model!$M$14-0.000000001,$A39&lt;=Model!$M$14+Model!$M$15+0.000000001),Model!$M$12,(Model!$AJ$13*AW39+Model!$AJ$14*AY39+Model!$AJ$15*AX38+Model!$AJ$16*AX40)/Model!$AJ$17))</f>
        <v>0.56265662270386296</v>
      </c>
      <c r="AY39" s="12">
        <f ca="1">IF(Model!$M$18=0,0,IF(AND(Model!$M$16=1,AY$4&gt;=Model!$M$13-0.000000001,AY$4&lt;=Model!$M$13+Model!$M$15+0.000000001,$A39&gt;=Model!$M$14-0.000000001,$A39&lt;=Model!$M$14+Model!$M$15+0.000000001),Model!$M$12,(Model!$AJ$13*AX39+Model!$AJ$14*AZ39+Model!$AJ$15*AY38+Model!$AJ$16*AY40)/Model!$AJ$17))</f>
        <v>0.55760275896930034</v>
      </c>
      <c r="AZ39" s="12">
        <f ca="1">IF(Model!$M$18=0,0,IF(AND(Model!$M$16=1,AZ$4&gt;=Model!$M$13-0.000000001,AZ$4&lt;=Model!$M$13+Model!$M$15+0.000000001,$A39&gt;=Model!$M$14-0.000000001,$A39&lt;=Model!$M$14+Model!$M$15+0.000000001),Model!$M$12,(Model!$AJ$13*AY39+Model!$AJ$14*BA39+Model!$AJ$15*AZ38+Model!$AJ$16*AZ40)/Model!$AJ$17))</f>
        <v>0.55279873570026228</v>
      </c>
      <c r="BA39" s="12">
        <f ca="1">IF(Model!$M$18=0,0,IF(AND(Model!$M$16=1,BA$4&gt;=Model!$M$13-0.000000001,BA$4&lt;=Model!$M$13+Model!$M$15+0.000000001,$A39&gt;=Model!$M$14-0.000000001,$A39&lt;=Model!$M$14+Model!$M$15+0.000000001),Model!$M$12,(Model!$AJ$13*AZ39+Model!$AJ$14*BB39+Model!$AJ$15*BA38+Model!$AJ$16*BA40)/Model!$AJ$17))</f>
        <v>0.54823917907062625</v>
      </c>
      <c r="BB39" s="12">
        <f ca="1">IF(Model!$M$18=0,0,IF(AND(Model!$M$16=1,BB$4&gt;=Model!$M$13-0.000000001,BB$4&lt;=Model!$M$13+Model!$M$15+0.000000001,$A39&gt;=Model!$M$14-0.000000001,$A39&lt;=Model!$M$14+Model!$M$15+0.000000001),Model!$M$12,(Model!$AJ$13*BA39+Model!$AJ$14*BC39+Model!$AJ$15*BB38+Model!$AJ$16*BB40)/Model!$AJ$17))</f>
        <v>0.54392343197624382</v>
      </c>
      <c r="BC39" s="12">
        <f ca="1">IF(Model!$M$18=0,0,IF(AND(Model!$M$16=1,BC$4&gt;=Model!$M$13-0.000000001,BC$4&lt;=Model!$M$13+Model!$M$15+0.000000001,$A39&gt;=Model!$M$14-0.000000001,$A39&lt;=Model!$M$14+Model!$M$15+0.000000001),Model!$M$12,(Model!$AJ$13*BB39+Model!$AJ$14*BD39+Model!$AJ$15*BC38+Model!$AJ$16*BC40)/Model!$AJ$17))</f>
        <v>0.53985769526527994</v>
      </c>
      <c r="BD39" s="12">
        <f ca="1">IF(Model!$M$18=0,0,IF(AND(Model!$M$16=1,BD$4&gt;=Model!$M$13-0.000000001,BD$4&lt;=Model!$M$13+Model!$M$15+0.000000001,$A39&gt;=Model!$M$14-0.000000001,$A39&lt;=Model!$M$14+Model!$M$15+0.000000001),Model!$M$12,(Model!$AJ$13*BC39+Model!$AJ$14*BE39+Model!$AJ$15*BD38+Model!$AJ$16*BD40)/Model!$AJ$17))</f>
        <v>0.53605845679812769</v>
      </c>
      <c r="BE39" s="12">
        <f ca="1">IF(Model!$M$18=0,0,IF(AND(Model!$M$16=1,BE$4&gt;=Model!$M$13-0.000000001,BE$4&lt;=Model!$M$13+Model!$M$15+0.000000001,$A39&gt;=Model!$M$14-0.000000001,$A39&lt;=Model!$M$14+Model!$M$15+0.000000001),Model!$M$12,(Model!$AJ$13*BD39+Model!$AJ$14*BF39+Model!$AJ$15*BE38+Model!$AJ$16*BE40)/Model!$AJ$17))</f>
        <v>0.53255793502049831</v>
      </c>
      <c r="BF39" s="12">
        <f ca="1">IF(Model!$M$18=0,0,IF(AND(Model!$M$16=1,BF$4&gt;=Model!$M$13-0.000000001,BF$4&lt;=Model!$M$13+Model!$M$15+0.000000001,$A39&gt;=Model!$M$14-0.000000001,$A39&lt;=Model!$M$14+Model!$M$15+0.000000001),Model!$M$12,(Model!$AJ$13*BE39+Model!$AJ$14*BG39+Model!$AJ$15*BF38+Model!$AJ$16*BF40)/Model!$AJ$17))</f>
        <v>0.52941268117777196</v>
      </c>
      <c r="BG39" s="12">
        <f ca="1">IF(Model!$M$18=0,0,IF(AND(Model!$M$16=1,BG$4&gt;=Model!$M$13-0.000000001,BG$4&lt;=Model!$M$13+Model!$M$15+0.000000001,$A39&gt;=Model!$M$14-0.000000001,$A39&lt;=Model!$M$14+Model!$M$15+0.000000001),Model!$M$12,(Model!$AJ$13*BF39+Model!$AJ$14*BH39+Model!$AJ$15*BG38+Model!$AJ$16*BG40)/Model!$AJ$17))</f>
        <v>0.52671714060025265</v>
      </c>
      <c r="BH39" s="12">
        <f ca="1">IF(Model!$M$18=0,0,IF(AND(Model!$M$16=1,BH$4&gt;=Model!$M$13-0.000000001,BH$4&lt;=Model!$M$13+Model!$M$15+0.000000001,$A39&gt;=Model!$M$14-0.000000001,$A39&lt;=Model!$M$14+Model!$M$15+0.000000001),Model!$M$12,(Model!$AJ$13*BG39+Model!$AJ$14*BI39+Model!$AJ$15*BH38+Model!$AJ$16*BH40)/Model!$AJ$17))</f>
        <v>0.52462500556747038</v>
      </c>
      <c r="BI39" s="12">
        <f ca="1">IF(Model!$M$18=0,0,IF(AND(Model!$M$16=1,BI$4&gt;=Model!$M$13-0.000000001,BI$4&lt;=Model!$M$13+Model!$M$15+0.000000001,$A39&gt;=Model!$M$14-0.000000001,$A39&lt;=Model!$M$14+Model!$M$15+0.000000001),Model!$M$12,(Model!$AJ$13*BH39+Model!$AJ$14*BJ39+Model!$AJ$15*BI38+Model!$AJ$16*BI40)/Model!$AJ$17))</f>
        <v>0.52338281566224643</v>
      </c>
      <c r="BJ39" s="12">
        <f ca="1">IF(Model!$M$18=0,0,IF(AND(Model!$M$16=1,BJ$4&gt;=Model!$M$13-0.000000001,BJ$4&lt;=Model!$M$13+Model!$M$15+0.000000001,$A39&gt;=Model!$M$14-0.000000001,$A39&lt;=Model!$M$14+Model!$M$15+0.000000001),Model!$M$12,BI39))</f>
        <v>0.52338281566224643</v>
      </c>
      <c r="BK39" s="1"/>
    </row>
    <row r="40" spans="1:63" ht="13.5" customHeight="1">
      <c r="A40" s="14">
        <f>Model!$M$7-35*Model!$AJ$9</f>
        <v>0.25</v>
      </c>
      <c r="B40" s="12">
        <f>IF(Model!$M$18=0,0,IF(AND(Model!$M$16=1,B$4&gt;=Model!$M$13-0.000000001,B$4&lt;=Model!$M$13+Model!$M$15+0.000000001,$A40&gt;=Model!$M$14-0.000000001,$A40&lt;=Model!$M$14+Model!$M$15+0.000000001),Model!$M$12,Model!$M$11))</f>
        <v>1</v>
      </c>
      <c r="C40" s="12">
        <f ca="1">IF(Model!$M$18=0,0,IF(AND(Model!$M$16=1,C$4&gt;=Model!$M$13-0.000000001,C$4&lt;=Model!$M$13+Model!$M$15+0.000000001,$A40&gt;=Model!$M$14-0.000000001,$A40&lt;=Model!$M$14+Model!$M$15+0.000000001),Model!$M$12,(Model!$AJ$13*B40+Model!$AJ$14*D40+Model!$AJ$15*C39+Model!$AJ$16*C41)/Model!$AJ$17))</f>
        <v>0.99987133349001511</v>
      </c>
      <c r="D40" s="12">
        <f ca="1">IF(Model!$M$18=0,0,IF(AND(Model!$M$16=1,D$4&gt;=Model!$M$13-0.000000001,D$4&lt;=Model!$M$13+Model!$M$15+0.000000001,$A40&gt;=Model!$M$14-0.000000001,$A40&lt;=Model!$M$14+Model!$M$15+0.000000001),Model!$M$12,(Model!$AJ$13*C40+Model!$AJ$14*E40+Model!$AJ$15*D39+Model!$AJ$16*D41)/Model!$AJ$17))</f>
        <v>0.99968257302971897</v>
      </c>
      <c r="E40" s="12">
        <f ca="1">IF(Model!$M$18=0,0,IF(AND(Model!$M$16=1,E$4&gt;=Model!$M$13-0.000000001,E$4&lt;=Model!$M$13+Model!$M$15+0.000000001,$A40&gt;=Model!$M$14-0.000000001,$A40&lt;=Model!$M$14+Model!$M$15+0.000000001),Model!$M$12,(Model!$AJ$13*D40+Model!$AJ$14*F40+Model!$AJ$15*E39+Model!$AJ$16*E41)/Model!$AJ$17))</f>
        <v>0.99941009269032877</v>
      </c>
      <c r="F40" s="12">
        <f ca="1">IF(Model!$M$18=0,0,IF(AND(Model!$M$16=1,F$4&gt;=Model!$M$13-0.000000001,F$4&lt;=Model!$M$13+Model!$M$15+0.000000001,$A40&gt;=Model!$M$14-0.000000001,$A40&lt;=Model!$M$14+Model!$M$15+0.000000001),Model!$M$12,(Model!$AJ$13*E40+Model!$AJ$14*G40+Model!$AJ$15*F39+Model!$AJ$16*F41)/Model!$AJ$17))</f>
        <v>0.99902181009347835</v>
      </c>
      <c r="G40" s="12">
        <f ca="1">IF(Model!$M$18=0,0,IF(AND(Model!$M$16=1,G$4&gt;=Model!$M$13-0.000000001,G$4&lt;=Model!$M$13+Model!$M$15+0.000000001,$A40&gt;=Model!$M$14-0.000000001,$A40&lt;=Model!$M$14+Model!$M$15+0.000000001),Model!$M$12,(Model!$AJ$13*F40+Model!$AJ$14*H40+Model!$AJ$15*G39+Model!$AJ$16*G41)/Model!$AJ$17))</f>
        <v>0.99847473659301067</v>
      </c>
      <c r="H40" s="12">
        <f ca="1">IF(Model!$M$18=0,0,IF(AND(Model!$M$16=1,H$4&gt;=Model!$M$13-0.000000001,H$4&lt;=Model!$M$13+Model!$M$15+0.000000001,$A40&gt;=Model!$M$14-0.000000001,$A40&lt;=Model!$M$14+Model!$M$15+0.000000001),Model!$M$12,(Model!$AJ$13*G40+Model!$AJ$14*I40+Model!$AJ$15*H39+Model!$AJ$16*H41)/Model!$AJ$17))</f>
        <v>0.99771218460906763</v>
      </c>
      <c r="I40" s="12">
        <f ca="1">IF(Model!$M$18=0,0,IF(AND(Model!$M$16=1,I$4&gt;=Model!$M$13-0.000000001,I$4&lt;=Model!$M$13+Model!$M$15+0.000000001,$A40&gt;=Model!$M$14-0.000000001,$A40&lt;=Model!$M$14+Model!$M$15+0.000000001),Model!$M$12,(Model!$AJ$13*H40+Model!$AJ$14*J40+Model!$AJ$15*I39+Model!$AJ$16*I41)/Model!$AJ$17))</f>
        <v>0.99666083743738765</v>
      </c>
      <c r="J40" s="12">
        <f ca="1">IF(Model!$M$18=0,0,IF(AND(Model!$M$16=1,J$4&gt;=Model!$M$13-0.000000001,J$4&lt;=Model!$M$13+Model!$M$15+0.000000001,$A40&gt;=Model!$M$14-0.000000001,$A40&lt;=Model!$M$14+Model!$M$15+0.000000001),Model!$M$12,(Model!$AJ$13*I40+Model!$AJ$14*K40+Model!$AJ$15*J39+Model!$AJ$16*J41)/Model!$AJ$17))</f>
        <v>0.99522809213921526</v>
      </c>
      <c r="K40" s="12">
        <f ca="1">IF(Model!$M$18=0,0,IF(AND(Model!$M$16=1,K$4&gt;=Model!$M$13-0.000000001,K$4&lt;=Model!$M$13+Model!$M$15+0.000000001,$A40&gt;=Model!$M$14-0.000000001,$A40&lt;=Model!$M$14+Model!$M$15+0.000000001),Model!$M$12,(Model!$AJ$13*J40+Model!$AJ$14*L40+Model!$AJ$15*K39+Model!$AJ$16*K41)/Model!$AJ$17))</f>
        <v>0.99330036369875285</v>
      </c>
      <c r="L40" s="12">
        <f ca="1">IF(Model!$M$18=0,0,IF(AND(Model!$M$16=1,L$4&gt;=Model!$M$13-0.000000001,L$4&lt;=Model!$M$13+Model!$M$15+0.000000001,$A40&gt;=Model!$M$14-0.000000001,$A40&lt;=Model!$M$14+Model!$M$15+0.000000001),Model!$M$12,(Model!$AJ$13*K40+Model!$AJ$14*M40+Model!$AJ$15*L39+Model!$AJ$16*L41)/Model!$AJ$17))</f>
        <v>0.99074335383742285</v>
      </c>
      <c r="M40" s="12">
        <f ca="1">IF(Model!$M$18=0,0,IF(AND(Model!$M$16=1,M$4&gt;=Model!$M$13-0.000000001,M$4&lt;=Model!$M$13+Model!$M$15+0.000000001,$A40&gt;=Model!$M$14-0.000000001,$A40&lt;=Model!$M$14+Model!$M$15+0.000000001),Model!$M$12,(Model!$AJ$13*L40+Model!$AJ$14*N40+Model!$AJ$15*M39+Model!$AJ$16*M41)/Model!$AJ$17))</f>
        <v>0.98740553918941532</v>
      </c>
      <c r="N40" s="12">
        <f ca="1">IF(Model!$M$18=0,0,IF(AND(Model!$M$16=1,N$4&gt;=Model!$M$13-0.000000001,N$4&lt;=Model!$M$13+Model!$M$15+0.000000001,$A40&gt;=Model!$M$14-0.000000001,$A40&lt;=Model!$M$14+Model!$M$15+0.000000001),Model!$M$12,(Model!$AJ$13*M40+Model!$AJ$14*O40+Model!$AJ$15*N39+Model!$AJ$16*N41)/Model!$AJ$17))</f>
        <v>0.98312612404442223</v>
      </c>
      <c r="O40" s="12">
        <f ca="1">IF(Model!$M$18=0,0,IF(AND(Model!$M$16=1,O$4&gt;=Model!$M$13-0.000000001,O$4&lt;=Model!$M$13+Model!$M$15+0.000000001,$A40&gt;=Model!$M$14-0.000000001,$A40&lt;=Model!$M$14+Model!$M$15+0.000000001),Model!$M$12,(Model!$AJ$13*N40+Model!$AJ$14*P40+Model!$AJ$15*O39+Model!$AJ$16*O41)/Model!$AJ$17))</f>
        <v>0.97774815055643693</v>
      </c>
      <c r="P40" s="12">
        <f ca="1">IF(Model!$M$18=0,0,IF(AND(Model!$M$16=1,P$4&gt;=Model!$M$13-0.000000001,P$4&lt;=Model!$M$13+Model!$M$15+0.000000001,$A40&gt;=Model!$M$14-0.000000001,$A40&lt;=Model!$M$14+Model!$M$15+0.000000001),Model!$M$12,(Model!$AJ$13*O40+Model!$AJ$14*Q40+Model!$AJ$15*P39+Model!$AJ$16*P41)/Model!$AJ$17))</f>
        <v>0.97113611372146191</v>
      </c>
      <c r="Q40" s="12">
        <f ca="1">IF(Model!$M$18=0,0,IF(AND(Model!$M$16=1,Q$4&gt;=Model!$M$13-0.000000001,Q$4&lt;=Model!$M$13+Model!$M$15+0.000000001,$A40&gt;=Model!$M$14-0.000000001,$A40&lt;=Model!$M$14+Model!$M$15+0.000000001),Model!$M$12,(Model!$AJ$13*P40+Model!$AJ$14*R40+Model!$AJ$15*Q39+Model!$AJ$16*Q41)/Model!$AJ$17))</f>
        <v>0.96319535760574482</v>
      </c>
      <c r="R40" s="12">
        <f ca="1">IF(Model!$M$18=0,0,IF(AND(Model!$M$16=1,R$4&gt;=Model!$M$13-0.000000001,R$4&lt;=Model!$M$13+Model!$M$15+0.000000001,$A40&gt;=Model!$M$14-0.000000001,$A40&lt;=Model!$M$14+Model!$M$15+0.000000001),Model!$M$12,(Model!$AJ$13*Q40+Model!$AJ$14*S40+Model!$AJ$15*R39+Model!$AJ$16*R41)/Model!$AJ$17))</f>
        <v>0.95388850644772771</v>
      </c>
      <c r="S40" s="12">
        <f ca="1">IF(Model!$M$18=0,0,IF(AND(Model!$M$16=1,S$4&gt;=Model!$M$13-0.000000001,S$4&lt;=Model!$M$13+Model!$M$15+0.000000001,$A40&gt;=Model!$M$14-0.000000001,$A40&lt;=Model!$M$14+Model!$M$15+0.000000001),Model!$M$12,(Model!$AJ$13*R40+Model!$AJ$14*T40+Model!$AJ$15*S39+Model!$AJ$16*S41)/Model!$AJ$17))</f>
        <v>0.94324374656763743</v>
      </c>
      <c r="T40" s="12">
        <f ca="1">IF(Model!$M$18=0,0,IF(AND(Model!$M$16=1,T$4&gt;=Model!$M$13-0.000000001,T$4&lt;=Model!$M$13+Model!$M$15+0.000000001,$A40&gt;=Model!$M$14-0.000000001,$A40&lt;=Model!$M$14+Model!$M$15+0.000000001),Model!$M$12,(Model!$AJ$13*S40+Model!$AJ$14*U40+Model!$AJ$15*T39+Model!$AJ$16*T41)/Model!$AJ$17))</f>
        <v>0.93135220849932976</v>
      </c>
      <c r="U40" s="12">
        <f ca="1">IF(Model!$M$18=0,0,IF(AND(Model!$M$16=1,U$4&gt;=Model!$M$13-0.000000001,U$4&lt;=Model!$M$13+Model!$M$15+0.000000001,$A40&gt;=Model!$M$14-0.000000001,$A40&lt;=Model!$M$14+Model!$M$15+0.000000001),Model!$M$12,(Model!$AJ$13*T40+Model!$AJ$14*V40+Model!$AJ$15*U39+Model!$AJ$16*U41)/Model!$AJ$17))</f>
        <v>0.91835602686821527</v>
      </c>
      <c r="V40" s="12">
        <f ca="1">IF(Model!$M$18=0,0,IF(AND(Model!$M$16=1,V$4&gt;=Model!$M$13-0.000000001,V$4&lt;=Model!$M$13+Model!$M$15+0.000000001,$A40&gt;=Model!$M$14-0.000000001,$A40&lt;=Model!$M$14+Model!$M$15+0.000000001),Model!$M$12,(Model!$AJ$13*U40+Model!$AJ$14*W40+Model!$AJ$15*V39+Model!$AJ$16*V41)/Model!$AJ$17))</f>
        <v>0.90443153273796772</v>
      </c>
      <c r="W40" s="12">
        <f ca="1">IF(Model!$M$18=0,0,IF(AND(Model!$M$16=1,W$4&gt;=Model!$M$13-0.000000001,W$4&lt;=Model!$M$13+Model!$M$15+0.000000001,$A40&gt;=Model!$M$14-0.000000001,$A40&lt;=Model!$M$14+Model!$M$15+0.000000001),Model!$M$12,(Model!$AJ$13*V40+Model!$AJ$14*X40+Model!$AJ$15*W39+Model!$AJ$16*W41)/Model!$AJ$17))</f>
        <v>0.88977224872877658</v>
      </c>
      <c r="X40" s="12">
        <f ca="1">IF(Model!$M$18=0,0,IF(AND(Model!$M$16=1,X$4&gt;=Model!$M$13-0.000000001,X$4&lt;=Model!$M$13+Model!$M$15+0.000000001,$A40&gt;=Model!$M$14-0.000000001,$A40&lt;=Model!$M$14+Model!$M$15+0.000000001),Model!$M$12,(Model!$AJ$13*W40+Model!$AJ$14*Y40+Model!$AJ$15*X39+Model!$AJ$16*X41)/Model!$AJ$17))</f>
        <v>0.87457482133830411</v>
      </c>
      <c r="Y40" s="12">
        <f ca="1">IF(Model!$M$18=0,0,IF(AND(Model!$M$16=1,Y$4&gt;=Model!$M$13-0.000000001,Y$4&lt;=Model!$M$13+Model!$M$15+0.000000001,$A40&gt;=Model!$M$14-0.000000001,$A40&lt;=Model!$M$14+Model!$M$15+0.000000001),Model!$M$12,(Model!$AJ$13*X40+Model!$AJ$14*Z40+Model!$AJ$15*Y39+Model!$AJ$16*Y41)/Model!$AJ$17))</f>
        <v>0.85902907670612738</v>
      </c>
      <c r="Z40" s="12">
        <f ca="1">IF(Model!$M$18=0,0,IF(AND(Model!$M$16=1,Z$4&gt;=Model!$M$13-0.000000001,Z$4&lt;=Model!$M$13+Model!$M$15+0.000000001,$A40&gt;=Model!$M$14-0.000000001,$A40&lt;=Model!$M$14+Model!$M$15+0.000000001),Model!$M$12,(Model!$AJ$13*Y40+Model!$AJ$14*AA40+Model!$AJ$15*Z39+Model!$AJ$16*Z41)/Model!$AJ$17))</f>
        <v>0.84331186309411932</v>
      </c>
      <c r="AA40" s="12">
        <f ca="1">IF(Model!$M$18=0,0,IF(AND(Model!$M$16=1,AA$4&gt;=Model!$M$13-0.000000001,AA$4&lt;=Model!$M$13+Model!$M$15+0.000000001,$A40&gt;=Model!$M$14-0.000000001,$A40&lt;=Model!$M$14+Model!$M$15+0.000000001),Model!$M$12,(Model!$AJ$13*Z40+Model!$AJ$14*AB40+Model!$AJ$15*AA39+Model!$AJ$16*AA41)/Model!$AJ$17))</f>
        <v>0.82758352800560975</v>
      </c>
      <c r="AB40" s="12">
        <f ca="1">IF(Model!$M$18=0,0,IF(AND(Model!$M$16=1,AB$4&gt;=Model!$M$13-0.000000001,AB$4&lt;=Model!$M$13+Model!$M$15+0.000000001,$A40&gt;=Model!$M$14-0.000000001,$A40&lt;=Model!$M$14+Model!$M$15+0.000000001),Model!$M$12,(Model!$AJ$13*AA40+Model!$AJ$14*AC40+Model!$AJ$15*AB39+Model!$AJ$16*AB41)/Model!$AJ$17))</f>
        <v>0.81198575361359604</v>
      </c>
      <c r="AC40" s="12">
        <f ca="1">IF(Model!$M$18=0,0,IF(AND(Model!$M$16=1,AC$4&gt;=Model!$M$13-0.000000001,AC$4&lt;=Model!$M$13+Model!$M$15+0.000000001,$A40&gt;=Model!$M$14-0.000000001,$A40&lt;=Model!$M$14+Model!$M$15+0.000000001),Model!$M$12,(Model!$AJ$13*AB40+Model!$AJ$14*AD40+Model!$AJ$15*AC39+Model!$AJ$16*AC41)/Model!$AJ$17))</f>
        <v>0.79663990203249713</v>
      </c>
      <c r="AD40" s="12">
        <f ca="1">IF(Model!$M$18=0,0,IF(AND(Model!$M$16=1,AD$4&gt;=Model!$M$13-0.000000001,AD$4&lt;=Model!$M$13+Model!$M$15+0.000000001,$A40&gt;=Model!$M$14-0.000000001,$A40&lt;=Model!$M$14+Model!$M$15+0.000000001),Model!$M$12,(Model!$AJ$13*AC40+Model!$AJ$14*AE40+Model!$AJ$15*AD39+Model!$AJ$16*AD41)/Model!$AJ$17))</f>
        <v>0.78164573131354553</v>
      </c>
      <c r="AE40" s="12">
        <f ca="1">IF(Model!$M$18=0,0,IF(AND(Model!$M$16=1,AE$4&gt;=Model!$M$13-0.000000001,AE$4&lt;=Model!$M$13+Model!$M$15+0.000000001,$A40&gt;=Model!$M$14-0.000000001,$A40&lt;=Model!$M$14+Model!$M$15+0.000000001),Model!$M$12,(Model!$AJ$13*AD40+Model!$AJ$14*AF40+Model!$AJ$15*AE39+Model!$AJ$16*AE41)/Model!$AJ$17))</f>
        <v>0.76708088523553497</v>
      </c>
      <c r="AF40" s="12">
        <f ca="1">IF(Model!$M$18=0,0,IF(AND(Model!$M$16=1,AF$4&gt;=Model!$M$13-0.000000001,AF$4&lt;=Model!$M$13+Model!$M$15+0.000000001,$A40&gt;=Model!$M$14-0.000000001,$A40&lt;=Model!$M$14+Model!$M$15+0.000000001),Model!$M$12,(Model!$AJ$13*AE40+Model!$AJ$14*AG40+Model!$AJ$15*AF39+Model!$AJ$16*AF41)/Model!$AJ$17))</f>
        <v>0.75300155882990205</v>
      </c>
      <c r="AG40" s="12">
        <f ca="1">IF(Model!$M$18=0,0,IF(AND(Model!$M$16=1,AG$4&gt;=Model!$M$13-0.000000001,AG$4&lt;=Model!$M$13+Model!$M$15+0.000000001,$A40&gt;=Model!$M$14-0.000000001,$A40&lt;=Model!$M$14+Model!$M$15+0.000000001),Model!$M$12,(Model!$AJ$13*AF40+Model!$AJ$14*AH40+Model!$AJ$15*AG39+Model!$AJ$16*AG41)/Model!$AJ$17))</f>
        <v>0.73944438539613133</v>
      </c>
      <c r="AH40" s="12">
        <f ca="1">IF(Model!$M$18=0,0,IF(AND(Model!$M$16=1,AH$4&gt;=Model!$M$13-0.000000001,AH$4&lt;=Model!$M$13+Model!$M$15+0.000000001,$A40&gt;=Model!$M$14-0.000000001,$A40&lt;=Model!$M$14+Model!$M$15+0.000000001),Model!$M$12,(Model!$AJ$13*AG40+Model!$AJ$14*AI40+Model!$AJ$15*AH39+Model!$AJ$16*AH41)/Model!$AJ$17))</f>
        <v>0.72642923728750186</v>
      </c>
      <c r="AI40" s="12">
        <f ca="1">IF(Model!$M$18=0,0,IF(AND(Model!$M$16=1,AI$4&gt;=Model!$M$13-0.000000001,AI$4&lt;=Model!$M$13+Model!$M$15+0.000000001,$A40&gt;=Model!$M$14-0.000000001,$A40&lt;=Model!$M$14+Model!$M$15+0.000000001),Model!$M$12,(Model!$AJ$13*AH40+Model!$AJ$14*AJ40+Model!$AJ$15*AI39+Model!$AJ$16*AI41)/Model!$AJ$17))</f>
        <v>0.71396247030199833</v>
      </c>
      <c r="AJ40" s="12">
        <f ca="1">IF(Model!$M$18=0,0,IF(AND(Model!$M$16=1,AJ$4&gt;=Model!$M$13-0.000000001,AJ$4&lt;=Model!$M$13+Model!$M$15+0.000000001,$A40&gt;=Model!$M$14-0.000000001,$A40&lt;=Model!$M$14+Model!$M$15+0.000000001),Model!$M$12,(Model!$AJ$13*AI40+Model!$AJ$14*AK40+Model!$AJ$15*AJ39+Model!$AJ$16*AJ41)/Model!$AJ$17))</f>
        <v>0.7020401674872514</v>
      </c>
      <c r="AK40" s="12">
        <f ca="1">IF(Model!$M$18=0,0,IF(AND(Model!$M$16=1,AK$4&gt;=Model!$M$13-0.000000001,AK$4&lt;=Model!$M$13+Model!$M$15+0.000000001,$A40&gt;=Model!$M$14-0.000000001,$A40&lt;=Model!$M$14+Model!$M$15+0.000000001),Model!$M$12,(Model!$AJ$13*AJ40+Model!$AJ$14*AL40+Model!$AJ$15*AK39+Model!$AJ$16*AK41)/Model!$AJ$17))</f>
        <v>0.690651066927636</v>
      </c>
      <c r="AL40" s="12">
        <f ca="1">IF(Model!$M$18=0,0,IF(AND(Model!$M$16=1,AL$4&gt;=Model!$M$13-0.000000001,AL$4&lt;=Model!$M$13+Model!$M$15+0.000000001,$A40&gt;=Model!$M$14-0.000000001,$A40&lt;=Model!$M$14+Model!$M$15+0.000000001),Model!$M$12,(Model!$AJ$13*AK40+Model!$AJ$14*AM40+Model!$AJ$15*AL39+Model!$AJ$16*AL41)/Model!$AJ$17))</f>
        <v>0.67977900716282147</v>
      </c>
      <c r="AM40" s="12">
        <f ca="1">IF(Model!$M$18=0,0,IF(AND(Model!$M$16=1,AM$4&gt;=Model!$M$13-0.000000001,AM$4&lt;=Model!$M$13+Model!$M$15+0.000000001,$A40&gt;=Model!$M$14-0.000000001,$A40&lt;=Model!$M$14+Model!$M$15+0.000000001),Model!$M$12,(Model!$AJ$13*AL40+Model!$AJ$14*AN40+Model!$AJ$15*AM39+Model!$AJ$16*AM41)/Model!$AJ$17))</f>
        <v>0.66940484570403014</v>
      </c>
      <c r="AN40" s="12">
        <f ca="1">IF(Model!$M$18=0,0,IF(AND(Model!$M$16=1,AN$4&gt;=Model!$M$13-0.000000001,AN$4&lt;=Model!$M$13+Model!$M$15+0.000000001,$A40&gt;=Model!$M$14-0.000000001,$A40&lt;=Model!$M$14+Model!$M$15+0.000000001),Model!$M$12,(Model!$AJ$13*AM40+Model!$AJ$14*AO40+Model!$AJ$15*AN39+Model!$AJ$16*AN41)/Model!$AJ$17))</f>
        <v>0.65950788541467831</v>
      </c>
      <c r="AO40" s="12">
        <f ca="1">IF(Model!$M$18=0,0,IF(AND(Model!$M$16=1,AO$4&gt;=Model!$M$13-0.000000001,AO$4&lt;=Model!$M$13+Model!$M$15+0.000000001,$A40&gt;=Model!$M$14-0.000000001,$A40&lt;=Model!$M$14+Model!$M$15+0.000000001),Model!$M$12,(Model!$AJ$13*AN40+Model!$AJ$14*AP40+Model!$AJ$15*AO39+Model!$AJ$16*AO41)/Model!$AJ$17))</f>
        <v>0.65006688406459379</v>
      </c>
      <c r="AP40" s="12">
        <f ca="1">IF(Model!$M$18=0,0,IF(AND(Model!$M$16=1,AP$4&gt;=Model!$M$13-0.000000001,AP$4&lt;=Model!$M$13+Model!$M$15+0.000000001,$A40&gt;=Model!$M$14-0.000000001,$A40&lt;=Model!$M$14+Model!$M$15+0.000000001),Model!$M$12,(Model!$AJ$13*AO40+Model!$AJ$14*AQ40+Model!$AJ$15*AP39+Model!$AJ$16*AP41)/Model!$AJ$17))</f>
        <v>0.64106073514254547</v>
      </c>
      <c r="AQ40" s="12">
        <f ca="1">IF(Model!$M$18=0,0,IF(AND(Model!$M$16=1,AQ$4&gt;=Model!$M$13-0.000000001,AQ$4&lt;=Model!$M$13+Model!$M$15+0.000000001,$A40&gt;=Model!$M$14-0.000000001,$A40&lt;=Model!$M$14+Model!$M$15+0.000000001),Model!$M$12,(Model!$AJ$13*AP40+Model!$AJ$14*AR40+Model!$AJ$15*AQ39+Model!$AJ$16*AQ41)/Model!$AJ$17))</f>
        <v>0.63246890432261293</v>
      </c>
      <c r="AR40" s="12">
        <f ca="1">IF(Model!$M$18=0,0,IF(AND(Model!$M$16=1,AR$4&gt;=Model!$M$13-0.000000001,AR$4&lt;=Model!$M$13+Model!$M$15+0.000000001,$A40&gt;=Model!$M$14-0.000000001,$A40&lt;=Model!$M$14+Model!$M$15+0.000000001),Model!$M$12,(Model!$AJ$13*AQ40+Model!$AJ$14*AS40+Model!$AJ$15*AR39+Model!$AJ$16*AR41)/Model!$AJ$17))</f>
        <v>0.62427169460103538</v>
      </c>
      <c r="AS40" s="12">
        <f ca="1">IF(Model!$M$18=0,0,IF(AND(Model!$M$16=1,AS$4&gt;=Model!$M$13-0.000000001,AS$4&lt;=Model!$M$13+Model!$M$15+0.000000001,$A40&gt;=Model!$M$14-0.000000001,$A40&lt;=Model!$M$14+Model!$M$15+0.000000001),Model!$M$12,(Model!$AJ$13*AR40+Model!$AJ$14*AT40+Model!$AJ$15*AS39+Model!$AJ$16*AS41)/Model!$AJ$17))</f>
        <v>0.61645039984661554</v>
      </c>
      <c r="AT40" s="12">
        <f ca="1">IF(Model!$M$18=0,0,IF(AND(Model!$M$16=1,AT$4&gt;=Model!$M$13-0.000000001,AT$4&lt;=Model!$M$13+Model!$M$15+0.000000001,$A40&gt;=Model!$M$14-0.000000001,$A40&lt;=Model!$M$14+Model!$M$15+0.000000001),Model!$M$12,(Model!$AJ$13*AS40+Model!$AJ$14*AU40+Model!$AJ$15*AT39+Model!$AJ$16*AT41)/Model!$AJ$17))</f>
        <v>0.60898739473758157</v>
      </c>
      <c r="AU40" s="12">
        <f ca="1">IF(Model!$M$18=0,0,IF(AND(Model!$M$16=1,AU$4&gt;=Model!$M$13-0.000000001,AU$4&lt;=Model!$M$13+Model!$M$15+0.000000001,$A40&gt;=Model!$M$14-0.000000001,$A40&lt;=Model!$M$14+Model!$M$15+0.000000001),Model!$M$12,(Model!$AJ$13*AT40+Model!$AJ$14*AV40+Model!$AJ$15*AU39+Model!$AJ$16*AU41)/Model!$AJ$17))</f>
        <v>0.60186620064022878</v>
      </c>
      <c r="AV40" s="12">
        <f ca="1">IF(Model!$M$18=0,0,IF(AND(Model!$M$16=1,AV$4&gt;=Model!$M$13-0.000000001,AV$4&lt;=Model!$M$13+Model!$M$15+0.000000001,$A40&gt;=Model!$M$14-0.000000001,$A40&lt;=Model!$M$14+Model!$M$15+0.000000001),Model!$M$12,(Model!$AJ$13*AU40+Model!$AJ$14*AW40+Model!$AJ$15*AV39+Model!$AJ$16*AV41)/Model!$AJ$17))</f>
        <v>0.59507156300219</v>
      </c>
      <c r="AW40" s="12">
        <f ca="1">IF(Model!$M$18=0,0,IF(AND(Model!$M$16=1,AW$4&gt;=Model!$M$13-0.000000001,AW$4&lt;=Model!$M$13+Model!$M$15+0.000000001,$A40&gt;=Model!$M$14-0.000000001,$A40&lt;=Model!$M$14+Model!$M$15+0.000000001),Model!$M$12,(Model!$AJ$13*AV40+Model!$AJ$14*AX40+Model!$AJ$15*AW39+Model!$AJ$16*AW41)/Model!$AJ$17))</f>
        <v>0.58858957724037819</v>
      </c>
      <c r="AX40" s="12">
        <f ca="1">IF(Model!$M$18=0,0,IF(AND(Model!$M$16=1,AX$4&gt;=Model!$M$13-0.000000001,AX$4&lt;=Model!$M$13+Model!$M$15+0.000000001,$A40&gt;=Model!$M$14-0.000000001,$A40&lt;=Model!$M$14+Model!$M$15+0.000000001),Model!$M$12,(Model!$AJ$13*AW40+Model!$AJ$14*AY40+Model!$AJ$15*AX39+Model!$AJ$16*AX41)/Model!$AJ$17))</f>
        <v>0.58240790826612476</v>
      </c>
      <c r="AY40" s="12">
        <f ca="1">IF(Model!$M$18=0,0,IF(AND(Model!$M$16=1,AY$4&gt;=Model!$M$13-0.000000001,AY$4&lt;=Model!$M$13+Model!$M$15+0.000000001,$A40&gt;=Model!$M$14-0.000000001,$A40&lt;=Model!$M$14+Model!$M$15+0.000000001),Model!$M$12,(Model!$AJ$13*AX40+Model!$AJ$14*AZ40+Model!$AJ$15*AY39+Model!$AJ$16*AY41)/Model!$AJ$17))</f>
        <v>0.57651616601868938</v>
      </c>
      <c r="AZ40" s="12">
        <f ca="1">IF(Model!$M$18=0,0,IF(AND(Model!$M$16=1,AZ$4&gt;=Model!$M$13-0.000000001,AZ$4&lt;=Model!$M$13+Model!$M$15+0.000000001,$A40&gt;=Model!$M$14-0.000000001,$A40&lt;=Model!$M$14+Model!$M$15+0.000000001),Model!$M$12,(Model!$AJ$13*AY40+Model!$AJ$14*BA40+Model!$AJ$15*AZ39+Model!$AJ$16*AZ41)/Model!$AJ$17))</f>
        <v>0.57090652958167465</v>
      </c>
      <c r="BA40" s="12">
        <f ca="1">IF(Model!$M$18=0,0,IF(AND(Model!$M$16=1,BA$4&gt;=Model!$M$13-0.000000001,BA$4&lt;=Model!$M$13+Model!$M$15+0.000000001,$A40&gt;=Model!$M$14-0.000000001,$A40&lt;=Model!$M$14+Model!$M$15+0.000000001),Model!$M$12,(Model!$AJ$13*AZ40+Model!$AJ$14*BB40+Model!$AJ$15*BA39+Model!$AJ$16*BA41)/Model!$AJ$17))</f>
        <v>0.56557476206574542</v>
      </c>
      <c r="BB40" s="12">
        <f ca="1">IF(Model!$M$18=0,0,IF(AND(Model!$M$16=1,BB$4&gt;=Model!$M$13-0.000000001,BB$4&lt;=Model!$M$13+Model!$M$15+0.000000001,$A40&gt;=Model!$M$14-0.000000001,$A40&lt;=Model!$M$14+Model!$M$15+0.000000001),Model!$M$12,(Model!$AJ$13*BA40+Model!$AJ$14*BC40+Model!$AJ$15*BB39+Model!$AJ$16*BB41)/Model!$AJ$17))</f>
        <v>0.56052183781525111</v>
      </c>
      <c r="BC40" s="12">
        <f ca="1">IF(Model!$M$18=0,0,IF(AND(Model!$M$16=1,BC$4&gt;=Model!$M$13-0.000000001,BC$4&lt;=Model!$M$13+Model!$M$15+0.000000001,$A40&gt;=Model!$M$14-0.000000001,$A40&lt;=Model!$M$14+Model!$M$15+0.000000001),Model!$M$12,(Model!$AJ$13*BB40+Model!$AJ$14*BD40+Model!$AJ$15*BC39+Model!$AJ$16*BC41)/Model!$AJ$17))</f>
        <v>0.55575652911905737</v>
      </c>
      <c r="BD40" s="12">
        <f ca="1">IF(Model!$M$18=0,0,IF(AND(Model!$M$16=1,BD$4&gt;=Model!$M$13-0.000000001,BD$4&lt;=Model!$M$13+Model!$M$15+0.000000001,$A40&gt;=Model!$M$14-0.000000001,$A40&lt;=Model!$M$14+Model!$M$15+0.000000001),Model!$M$12,(Model!$AJ$13*BC40+Model!$AJ$14*BE40+Model!$AJ$15*BD39+Model!$AJ$16*BD41)/Model!$AJ$17))</f>
        <v>0.55129949753098961</v>
      </c>
      <c r="BE40" s="12">
        <f ca="1">IF(Model!$M$18=0,0,IF(AND(Model!$M$16=1,BE$4&gt;=Model!$M$13-0.000000001,BE$4&lt;=Model!$M$13+Model!$M$15+0.000000001,$A40&gt;=Model!$M$14-0.000000001,$A40&lt;=Model!$M$14+Model!$M$15+0.000000001),Model!$M$12,(Model!$AJ$13*BD40+Model!$AJ$14*BF40+Model!$AJ$15*BE39+Model!$AJ$16*BE41)/Model!$AJ$17))</f>
        <v>0.54718974617973926</v>
      </c>
      <c r="BF40" s="12">
        <f ca="1">IF(Model!$M$18=0,0,IF(AND(Model!$M$16=1,BF$4&gt;=Model!$M$13-0.000000001,BF$4&lt;=Model!$M$13+Model!$M$15+0.000000001,$A40&gt;=Model!$M$14-0.000000001,$A40&lt;=Model!$M$14+Model!$M$15+0.000000001),Model!$M$12,(Model!$AJ$13*BE40+Model!$AJ$14*BG40+Model!$AJ$15*BF39+Model!$AJ$16*BF41)/Model!$AJ$17))</f>
        <v>0.54349477863931017</v>
      </c>
      <c r="BG40" s="12">
        <f ca="1">IF(Model!$M$18=0,0,IF(AND(Model!$M$16=1,BG$4&gt;=Model!$M$13-0.000000001,BG$4&lt;=Model!$M$13+Model!$M$15+0.000000001,$A40&gt;=Model!$M$14-0.000000001,$A40&lt;=Model!$M$14+Model!$M$15+0.000000001),Model!$M$12,(Model!$AJ$13*BF40+Model!$AJ$14*BH40+Model!$AJ$15*BG39+Model!$AJ$16*BG41)/Model!$AJ$17))</f>
        <v>0.54032657853267929</v>
      </c>
      <c r="BH40" s="12">
        <f ca="1">IF(Model!$M$18=0,0,IF(AND(Model!$M$16=1,BH$4&gt;=Model!$M$13-0.000000001,BH$4&lt;=Model!$M$13+Model!$M$15+0.000000001,$A40&gt;=Model!$M$14-0.000000001,$A40&lt;=Model!$M$14+Model!$M$15+0.000000001),Model!$M$12,(Model!$AJ$13*BG40+Model!$AJ$14*BI40+Model!$AJ$15*BH39+Model!$AJ$16*BH41)/Model!$AJ$17))</f>
        <v>0.53786673154296227</v>
      </c>
      <c r="BI40" s="12">
        <f ca="1">IF(Model!$M$18=0,0,IF(AND(Model!$M$16=1,BI$4&gt;=Model!$M$13-0.000000001,BI$4&lt;=Model!$M$13+Model!$M$15+0.000000001,$A40&gt;=Model!$M$14-0.000000001,$A40&lt;=Model!$M$14+Model!$M$15+0.000000001),Model!$M$12,(Model!$AJ$13*BH40+Model!$AJ$14*BJ40+Model!$AJ$15*BI39+Model!$AJ$16*BI41)/Model!$AJ$17))</f>
        <v>0.5364059085064149</v>
      </c>
      <c r="BJ40" s="12">
        <f ca="1">IF(Model!$M$18=0,0,IF(AND(Model!$M$16=1,BJ$4&gt;=Model!$M$13-0.000000001,BJ$4&lt;=Model!$M$13+Model!$M$15+0.000000001,$A40&gt;=Model!$M$14-0.000000001,$A40&lt;=Model!$M$14+Model!$M$15+0.000000001),Model!$M$12,BI40))</f>
        <v>0.5364059085064149</v>
      </c>
      <c r="BK40" s="1"/>
    </row>
    <row r="41" spans="1:63" ht="13.5" customHeight="1">
      <c r="A41" s="14">
        <f>Model!$M$7-36*Model!$AJ$9</f>
        <v>0.19999999999999996</v>
      </c>
      <c r="B41" s="12">
        <f>IF(Model!$M$18=0,0,IF(AND(Model!$M$16=1,B$4&gt;=Model!$M$13-0.000000001,B$4&lt;=Model!$M$13+Model!$M$15+0.000000001,$A41&gt;=Model!$M$14-0.000000001,$A41&lt;=Model!$M$14+Model!$M$15+0.000000001),Model!$M$12,Model!$M$11))</f>
        <v>1</v>
      </c>
      <c r="C41" s="12">
        <f ca="1">IF(Model!$M$18=0,0,IF(AND(Model!$M$16=1,C$4&gt;=Model!$M$13-0.000000001,C$4&lt;=Model!$M$13+Model!$M$15+0.000000001,$A41&gt;=Model!$M$14-0.000000001,$A41&lt;=Model!$M$14+Model!$M$15+0.000000001),Model!$M$12,(Model!$AJ$13*B41+Model!$AJ$14*D41+Model!$AJ$15*C40+Model!$AJ$16*C42)/Model!$AJ$17))</f>
        <v>0.99988730624630084</v>
      </c>
      <c r="D41" s="12">
        <f ca="1">IF(Model!$M$18=0,0,IF(AND(Model!$M$16=1,D$4&gt;=Model!$M$13-0.000000001,D$4&lt;=Model!$M$13+Model!$M$15+0.000000001,$A41&gt;=Model!$M$14-0.000000001,$A41&lt;=Model!$M$14+Model!$M$15+0.000000001),Model!$M$12,(Model!$AJ$13*C41+Model!$AJ$14*E41+Model!$AJ$15*D40+Model!$AJ$16*D42)/Model!$AJ$17))</f>
        <v>0.99972240604302354</v>
      </c>
      <c r="E41" s="12">
        <f ca="1">IF(Model!$M$18=0,0,IF(AND(Model!$M$16=1,E$4&gt;=Model!$M$13-0.000000001,E$4&lt;=Model!$M$13+Model!$M$15+0.000000001,$A41&gt;=Model!$M$14-0.000000001,$A41&lt;=Model!$M$14+Model!$M$15+0.000000001),Model!$M$12,(Model!$AJ$13*D41+Model!$AJ$14*F41+Model!$AJ$15*E40+Model!$AJ$16*E42)/Model!$AJ$17))</f>
        <v>0.99948542264303641</v>
      </c>
      <c r="F41" s="12">
        <f ca="1">IF(Model!$M$18=0,0,IF(AND(Model!$M$16=1,F$4&gt;=Model!$M$13-0.000000001,F$4&lt;=Model!$M$13+Model!$M$15+0.000000001,$A41&gt;=Model!$M$14-0.000000001,$A41&lt;=Model!$M$14+Model!$M$15+0.000000001),Model!$M$12,(Model!$AJ$13*E41+Model!$AJ$14*G41+Model!$AJ$15*F40+Model!$AJ$16*F42)/Model!$AJ$17))</f>
        <v>0.99914968241003532</v>
      </c>
      <c r="G41" s="12">
        <f ca="1">IF(Model!$M$18=0,0,IF(AND(Model!$M$16=1,G$4&gt;=Model!$M$13-0.000000001,G$4&lt;=Model!$M$13+Model!$M$15+0.000000001,$A41&gt;=Model!$M$14-0.000000001,$A41&lt;=Model!$M$14+Model!$M$15+0.000000001),Model!$M$12,(Model!$AJ$13*F41+Model!$AJ$14*H41+Model!$AJ$15*G40+Model!$AJ$16*G42)/Model!$AJ$17))</f>
        <v>0.99867987575500183</v>
      </c>
      <c r="H41" s="12">
        <f ca="1">IF(Model!$M$18=0,0,IF(AND(Model!$M$16=1,H$4&gt;=Model!$M$13-0.000000001,H$4&lt;=Model!$M$13+Model!$M$15+0.000000001,$A41&gt;=Model!$M$14-0.000000001,$A41&lt;=Model!$M$14+Model!$M$15+0.000000001),Model!$M$12,(Model!$AJ$13*G41+Model!$AJ$14*I41+Model!$AJ$15*H40+Model!$AJ$16*H42)/Model!$AJ$17))</f>
        <v>0.99803001072227182</v>
      </c>
      <c r="I41" s="12">
        <f ca="1">IF(Model!$M$18=0,0,IF(AND(Model!$M$16=1,I$4&gt;=Model!$M$13-0.000000001,I$4&lt;=Model!$M$13+Model!$M$15+0.000000001,$A41&gt;=Model!$M$14-0.000000001,$A41&lt;=Model!$M$14+Model!$M$15+0.000000001),Model!$M$12,(Model!$AJ$13*H41+Model!$AJ$14*J41+Model!$AJ$15*I40+Model!$AJ$16*I42)/Model!$AJ$17))</f>
        <v>0.99714132320290194</v>
      </c>
      <c r="J41" s="12">
        <f ca="1">IF(Model!$M$18=0,0,IF(AND(Model!$M$16=1,J$4&gt;=Model!$M$13-0.000000001,J$4&lt;=Model!$M$13+Model!$M$15+0.000000001,$A41&gt;=Model!$M$14-0.000000001,$A41&lt;=Model!$M$14+Model!$M$15+0.000000001),Model!$M$12,(Model!$AJ$13*I41+Model!$AJ$14*K41+Model!$AJ$15*J40+Model!$AJ$16*J42)/Model!$AJ$17))</f>
        <v>0.99594044214256761</v>
      </c>
      <c r="K41" s="12">
        <f ca="1">IF(Model!$M$18=0,0,IF(AND(Model!$M$16=1,K$4&gt;=Model!$M$13-0.000000001,K$4&lt;=Model!$M$13+Model!$M$15+0.000000001,$A41&gt;=Model!$M$14-0.000000001,$A41&lt;=Model!$M$14+Model!$M$15+0.000000001),Model!$M$12,(Model!$AJ$13*J41+Model!$AJ$14*L41+Model!$AJ$15*K40+Model!$AJ$16*K42)/Model!$AJ$17))</f>
        <v>0.99433827631480798</v>
      </c>
      <c r="L41" s="12">
        <f ca="1">IF(Model!$M$18=0,0,IF(AND(Model!$M$16=1,L$4&gt;=Model!$M$13-0.000000001,L$4&lt;=Model!$M$13+Model!$M$15+0.000000001,$A41&gt;=Model!$M$14-0.000000001,$A41&lt;=Model!$M$14+Model!$M$15+0.000000001),Model!$M$12,(Model!$AJ$13*K41+Model!$AJ$14*M41+Model!$AJ$15*L40+Model!$AJ$16*L42)/Model!$AJ$17))</f>
        <v>0.99223026209505871</v>
      </c>
      <c r="M41" s="12">
        <f ca="1">IF(Model!$M$18=0,0,IF(AND(Model!$M$16=1,M$4&gt;=Model!$M$13-0.000000001,M$4&lt;=Model!$M$13+Model!$M$15+0.000000001,$A41&gt;=Model!$M$14-0.000000001,$A41&lt;=Model!$M$14+Model!$M$15+0.000000001),Model!$M$12,(Model!$AJ$13*L41+Model!$AJ$14*N41+Model!$AJ$15*M40+Model!$AJ$16*M42)/Model!$AJ$17))</f>
        <v>0.98949872382460025</v>
      </c>
      <c r="N41" s="12">
        <f ca="1">IF(Model!$M$18=0,0,IF(AND(Model!$M$16=1,N$4&gt;=Model!$M$13-0.000000001,N$4&lt;=Model!$M$13+Model!$M$15+0.000000001,$A41&gt;=Model!$M$14-0.000000001,$A41&lt;=Model!$M$14+Model!$M$15+0.000000001),Model!$M$12,(Model!$AJ$13*M41+Model!$AJ$14*O41+Model!$AJ$15*N40+Model!$AJ$16*N42)/Model!$AJ$17))</f>
        <v>0.98601804171630114</v>
      </c>
      <c r="O41" s="12">
        <f ca="1">IF(Model!$M$18=0,0,IF(AND(Model!$M$16=1,O$4&gt;=Model!$M$13-0.000000001,O$4&lt;=Model!$M$13+Model!$M$15+0.000000001,$A41&gt;=Model!$M$14-0.000000001,$A41&lt;=Model!$M$14+Model!$M$15+0.000000001),Model!$M$12,(Model!$AJ$13*N41+Model!$AJ$14*P41+Model!$AJ$15*O40+Model!$AJ$16*O42)/Model!$AJ$17))</f>
        <v>0.98166296474834425</v>
      </c>
      <c r="P41" s="12">
        <f ca="1">IF(Model!$M$18=0,0,IF(AND(Model!$M$16=1,P$4&gt;=Model!$M$13-0.000000001,P$4&lt;=Model!$M$13+Model!$M$15+0.000000001,$A41&gt;=Model!$M$14-0.000000001,$A41&lt;=Model!$M$14+Model!$M$15+0.000000001),Model!$M$12,(Model!$AJ$13*O41+Model!$AJ$14*Q41+Model!$AJ$15*P40+Model!$AJ$16*P42)/Model!$AJ$17))</f>
        <v>0.97631966017104366</v>
      </c>
      <c r="Q41" s="12">
        <f ca="1">IF(Model!$M$18=0,0,IF(AND(Model!$M$16=1,Q$4&gt;=Model!$M$13-0.000000001,Q$4&lt;=Model!$M$13+Model!$M$15+0.000000001,$A41&gt;=Model!$M$14-0.000000001,$A41&lt;=Model!$M$14+Model!$M$15+0.000000001),Model!$M$12,(Model!$AJ$13*P41+Model!$AJ$14*R41+Model!$AJ$15*Q40+Model!$AJ$16*Q42)/Model!$AJ$17))</f>
        <v>0.96989804146147551</v>
      </c>
      <c r="R41" s="12">
        <f ca="1">IF(Model!$M$18=0,0,IF(AND(Model!$M$16=1,R$4&gt;=Model!$M$13-0.000000001,R$4&lt;=Model!$M$13+Model!$M$15+0.000000001,$A41&gt;=Model!$M$14-0.000000001,$A41&lt;=Model!$M$14+Model!$M$15+0.000000001),Model!$M$12,(Model!$AJ$13*Q41+Model!$AJ$14*S41+Model!$AJ$15*R40+Model!$AJ$16*R42)/Model!$AJ$17))</f>
        <v>0.9623429459616778</v>
      </c>
      <c r="S41" s="12">
        <f ca="1">IF(Model!$M$18=0,0,IF(AND(Model!$M$16=1,S$4&gt;=Model!$M$13-0.000000001,S$4&lt;=Model!$M$13+Model!$M$15+0.000000001,$A41&gt;=Model!$M$14-0.000000001,$A41&lt;=Model!$M$14+Model!$M$15+0.000000001),Model!$M$12,(Model!$AJ$13*R41+Model!$AJ$14*T41+Model!$AJ$15*S40+Model!$AJ$16*S42)/Model!$AJ$17))</f>
        <v>0.95364147757400652</v>
      </c>
      <c r="T41" s="12">
        <f ca="1">IF(Model!$M$18=0,0,IF(AND(Model!$M$16=1,T$4&gt;=Model!$M$13-0.000000001,T$4&lt;=Model!$M$13+Model!$M$15+0.000000001,$A41&gt;=Model!$M$14-0.000000001,$A41&lt;=Model!$M$14+Model!$M$15+0.000000001),Model!$M$12,(Model!$AJ$13*S41+Model!$AJ$14*U41+Model!$AJ$15*T40+Model!$AJ$16*T42)/Model!$AJ$17))</f>
        <v>0.94382475826336198</v>
      </c>
      <c r="U41" s="12">
        <f ca="1">IF(Model!$M$18=0,0,IF(AND(Model!$M$16=1,U$4&gt;=Model!$M$13-0.000000001,U$4&lt;=Model!$M$13+Model!$M$15+0.000000001,$A41&gt;=Model!$M$14-0.000000001,$A41&lt;=Model!$M$14+Model!$M$15+0.000000001),Model!$M$12,(Model!$AJ$13*T41+Model!$AJ$14*V41+Model!$AJ$15*U40+Model!$AJ$16*U42)/Model!$AJ$17))</f>
        <v>0.93296412011049379</v>
      </c>
      <c r="V41" s="12">
        <f ca="1">IF(Model!$M$18=0,0,IF(AND(Model!$M$16=1,V$4&gt;=Model!$M$13-0.000000001,V$4&lt;=Model!$M$13+Model!$M$15+0.000000001,$A41&gt;=Model!$M$14-0.000000001,$A41&lt;=Model!$M$14+Model!$M$15+0.000000001),Model!$M$12,(Model!$AJ$13*U41+Model!$AJ$14*W41+Model!$AJ$15*V40+Model!$AJ$16*V42)/Model!$AJ$17))</f>
        <v>0.92116332450583438</v>
      </c>
      <c r="W41" s="12">
        <f ca="1">IF(Model!$M$18=0,0,IF(AND(Model!$M$16=1,W$4&gt;=Model!$M$13-0.000000001,W$4&lt;=Model!$M$13+Model!$M$15+0.000000001,$A41&gt;=Model!$M$14-0.000000001,$A41&lt;=Model!$M$14+Model!$M$15+0.000000001),Model!$M$12,(Model!$AJ$13*V41+Model!$AJ$14*X41+Model!$AJ$15*W40+Model!$AJ$16*W42)/Model!$AJ$17))</f>
        <v>0.90854901547493094</v>
      </c>
      <c r="X41" s="12">
        <f ca="1">IF(Model!$M$18=0,0,IF(AND(Model!$M$16=1,X$4&gt;=Model!$M$13-0.000000001,X$4&lt;=Model!$M$13+Model!$M$15+0.000000001,$A41&gt;=Model!$M$14-0.000000001,$A41&lt;=Model!$M$14+Model!$M$15+0.000000001),Model!$M$12,(Model!$AJ$13*W41+Model!$AJ$14*Y41+Model!$AJ$15*X40+Model!$AJ$16*X42)/Model!$AJ$17))</f>
        <v>0.89526133946205921</v>
      </c>
      <c r="Y41" s="12">
        <f ca="1">IF(Model!$M$18=0,0,IF(AND(Model!$M$16=1,Y$4&gt;=Model!$M$13-0.000000001,Y$4&lt;=Model!$M$13+Model!$M$15+0.000000001,$A41&gt;=Model!$M$14-0.000000001,$A41&lt;=Model!$M$14+Model!$M$15+0.000000001),Model!$M$12,(Model!$AJ$13*X41+Model!$AJ$14*Z41+Model!$AJ$15*Y40+Model!$AJ$16*Y42)/Model!$AJ$17))</f>
        <v>0.88144592049302495</v>
      </c>
      <c r="Z41" s="12">
        <f ca="1">IF(Model!$M$18=0,0,IF(AND(Model!$M$16=1,Z$4&gt;=Model!$M$13-0.000000001,Z$4&lt;=Model!$M$13+Model!$M$15+0.000000001,$A41&gt;=Model!$M$14-0.000000001,$A41&lt;=Model!$M$14+Model!$M$15+0.000000001),Model!$M$12,(Model!$AJ$13*Y41+Model!$AJ$14*AA41+Model!$AJ$15*Z40+Model!$AJ$16*Z42)/Model!$AJ$17))</f>
        <v>0.86724759200628831</v>
      </c>
      <c r="AA41" s="12">
        <f ca="1">IF(Model!$M$18=0,0,IF(AND(Model!$M$16=1,AA$4&gt;=Model!$M$13-0.000000001,AA$4&lt;=Model!$M$13+Model!$M$15+0.000000001,$A41&gt;=Model!$M$14-0.000000001,$A41&lt;=Model!$M$14+Model!$M$15+0.000000001),Model!$M$12,(Model!$AJ$13*Z41+Model!$AJ$14*AB41+Model!$AJ$15*AA40+Model!$AJ$16*AA42)/Model!$AJ$17))</f>
        <v>0.85280571538415162</v>
      </c>
      <c r="AB41" s="12">
        <f ca="1">IF(Model!$M$18=0,0,IF(AND(Model!$M$16=1,AB$4&gt;=Model!$M$13-0.000000001,AB$4&lt;=Model!$M$13+Model!$M$15+0.000000001,$A41&gt;=Model!$M$14-0.000000001,$A41&lt;=Model!$M$14+Model!$M$15+0.000000001),Model!$M$12,(Model!$AJ$13*AA41+Model!$AJ$14*AC41+Model!$AJ$15*AB40+Model!$AJ$16*AB42)/Model!$AJ$17))</f>
        <v>0.83825066068180909</v>
      </c>
      <c r="AC41" s="12">
        <f ca="1">IF(Model!$M$18=0,0,IF(AND(Model!$M$16=1,AC$4&gt;=Model!$M$13-0.000000001,AC$4&lt;=Model!$M$13+Model!$M$15+0.000000001,$A41&gt;=Model!$M$14-0.000000001,$A41&lt;=Model!$M$14+Model!$M$15+0.000000001),Model!$M$12,(Model!$AJ$13*AB41+Model!$AJ$14*AD41+Model!$AJ$15*AC40+Model!$AJ$16*AC42)/Model!$AJ$17))</f>
        <v>0.82370107052558295</v>
      </c>
      <c r="AD41" s="12">
        <f ca="1">IF(Model!$M$18=0,0,IF(AND(Model!$M$16=1,AD$4&gt;=Model!$M$13-0.000000001,AD$4&lt;=Model!$M$13+Model!$M$15+0.000000001,$A41&gt;=Model!$M$14-0.000000001,$A41&lt;=Model!$M$14+Model!$M$15+0.000000001),Model!$M$12,(Model!$AJ$13*AC41+Model!$AJ$14*AE41+Model!$AJ$15*AD40+Model!$AJ$16*AD42)/Model!$AJ$17))</f>
        <v>0.80926175848094917</v>
      </c>
      <c r="AE41" s="12">
        <f ca="1">IF(Model!$M$18=0,0,IF(AND(Model!$M$16=1,AE$4&gt;=Model!$M$13-0.000000001,AE$4&lt;=Model!$M$13+Model!$M$15+0.000000001,$A41&gt;=Model!$M$14-0.000000001,$A41&lt;=Model!$M$14+Model!$M$15+0.000000001),Model!$M$12,(Model!$AJ$13*AD41+Model!$AJ$14*AF41+Model!$AJ$15*AE40+Model!$AJ$16*AE42)/Model!$AJ$17))</f>
        <v>0.79502231795711042</v>
      </c>
      <c r="AF41" s="12">
        <f ca="1">IF(Model!$M$18=0,0,IF(AND(Model!$M$16=1,AF$4&gt;=Model!$M$13-0.000000001,AF$4&lt;=Model!$M$13+Model!$M$15+0.000000001,$A41&gt;=Model!$M$14-0.000000001,$A41&lt;=Model!$M$14+Model!$M$15+0.000000001),Model!$M$12,(Model!$AJ$13*AE41+Model!$AJ$14*AG41+Model!$AJ$15*AF40+Model!$AJ$16*AF42)/Model!$AJ$17))</f>
        <v>0.78105657560984287</v>
      </c>
      <c r="AG41" s="12">
        <f ca="1">IF(Model!$M$18=0,0,IF(AND(Model!$M$16=1,AG$4&gt;=Model!$M$13-0.000000001,AG$4&lt;=Model!$M$13+Model!$M$15+0.000000001,$A41&gt;=Model!$M$14-0.000000001,$A41&lt;=Model!$M$14+Model!$M$15+0.000000001),Model!$M$12,(Model!$AJ$13*AF41+Model!$AJ$14*AH41+Model!$AJ$15*AG40+Model!$AJ$16*AG42)/Model!$AJ$17))</f>
        <v>0.76742292201855844</v>
      </c>
      <c r="AH41" s="12">
        <f ca="1">IF(Model!$M$18=0,0,IF(AND(Model!$M$16=1,AH$4&gt;=Model!$M$13-0.000000001,AH$4&lt;=Model!$M$13+Model!$M$15+0.000000001,$A41&gt;=Model!$M$14-0.000000001,$A41&lt;=Model!$M$14+Model!$M$15+0.000000001),Model!$M$12,(Model!$AJ$13*AG41+Model!$AJ$14*AI41+Model!$AJ$15*AH40+Model!$AJ$16*AH42)/Model!$AJ$17))</f>
        <v>0.75416540097316176</v>
      </c>
      <c r="AI41" s="12">
        <f ca="1">IF(Model!$M$18=0,0,IF(AND(Model!$M$16=1,AI$4&gt;=Model!$M$13-0.000000001,AI$4&lt;=Model!$M$13+Model!$M$15+0.000000001,$A41&gt;=Model!$M$14-0.000000001,$A41&lt;=Model!$M$14+Model!$M$15+0.000000001),Model!$M$12,(Model!$AJ$13*AH41+Model!$AJ$14*AJ41+Model!$AJ$15*AI40+Model!$AJ$16*AI42)/Model!$AJ$17))</f>
        <v>0.74131533084223733</v>
      </c>
      <c r="AJ41" s="12">
        <f ca="1">IF(Model!$M$18=0,0,IF(AND(Model!$M$16=1,AJ$4&gt;=Model!$M$13-0.000000001,AJ$4&lt;=Model!$M$13+Model!$M$15+0.000000001,$A41&gt;=Model!$M$14-0.000000001,$A41&lt;=Model!$M$14+Model!$M$15+0.000000001),Model!$M$12,(Model!$AJ$13*AI41+Model!$AJ$14*AK41+Model!$AJ$15*AJ40+Model!$AJ$16*AJ42)/Model!$AJ$17))</f>
        <v>0.72889320006892011</v>
      </c>
      <c r="AK41" s="12">
        <f ca="1">IF(Model!$M$18=0,0,IF(AND(Model!$M$16=1,AK$4&gt;=Model!$M$13-0.000000001,AK$4&lt;=Model!$M$13+Model!$M$15+0.000000001,$A41&gt;=Model!$M$14-0.000000001,$A41&lt;=Model!$M$14+Model!$M$15+0.000000001),Model!$M$12,(Model!$AJ$13*AJ41+Model!$AJ$14*AL41+Model!$AJ$15*AK40+Model!$AJ$16*AK42)/Model!$AJ$17))</f>
        <v>0.71691060992623656</v>
      </c>
      <c r="AL41" s="12">
        <f ca="1">IF(Model!$M$18=0,0,IF(AND(Model!$M$16=1,AL$4&gt;=Model!$M$13-0.000000001,AL$4&lt;=Model!$M$13+Model!$M$15+0.000000001,$A41&gt;=Model!$M$14-0.000000001,$A41&lt;=Model!$M$14+Model!$M$15+0.000000001),Model!$M$12,(Model!$AJ$13*AK41+Model!$AJ$14*AM41+Model!$AJ$15*AL40+Model!$AJ$16*AL42)/Model!$AJ$17))</f>
        <v>0.70537210051122889</v>
      </c>
      <c r="AM41" s="12">
        <f ca="1">IF(Model!$M$18=0,0,IF(AND(Model!$M$16=1,AM$4&gt;=Model!$M$13-0.000000001,AM$4&lt;=Model!$M$13+Model!$M$15+0.000000001,$A41&gt;=Model!$M$14-0.000000001,$A41&lt;=Model!$M$14+Model!$M$15+0.000000001),Model!$M$12,(Model!$AJ$13*AL41+Model!$AJ$14*AN41+Model!$AJ$15*AM40+Model!$AJ$16*AM42)/Model!$AJ$17))</f>
        <v>0.69427676358776458</v>
      </c>
      <c r="AN41" s="12">
        <f ca="1">IF(Model!$M$18=0,0,IF(AND(Model!$M$16=1,AN$4&gt;=Model!$M$13-0.000000001,AN$4&lt;=Model!$M$13+Model!$M$15+0.000000001,$A41&gt;=Model!$M$14-0.000000001,$A41&lt;=Model!$M$14+Model!$M$15+0.000000001),Model!$M$12,(Model!$AJ$13*AM41+Model!$AJ$14*AO41+Model!$AJ$15*AN40+Model!$AJ$16*AN42)/Model!$AJ$17))</f>
        <v>0.68361960243126363</v>
      </c>
      <c r="AO41" s="12">
        <f ca="1">IF(Model!$M$18=0,0,IF(AND(Model!$M$16=1,AO$4&gt;=Model!$M$13-0.000000001,AO$4&lt;=Model!$M$13+Model!$M$15+0.000000001,$A41&gt;=Model!$M$14-0.000000001,$A41&lt;=Model!$M$14+Model!$M$15+0.000000001),Model!$M$12,(Model!$AJ$13*AN41+Model!$AJ$14*AP41+Model!$AJ$15*AO40+Model!$AJ$16*AO42)/Model!$AJ$17))</f>
        <v>0.67339263862317844</v>
      </c>
      <c r="AP41" s="12">
        <f ca="1">IF(Model!$M$18=0,0,IF(AND(Model!$M$16=1,AP$4&gt;=Model!$M$13-0.000000001,AP$4&lt;=Model!$M$13+Model!$M$15+0.000000001,$A41&gt;=Model!$M$14-0.000000001,$A41&lt;=Model!$M$14+Model!$M$15+0.000000001),Model!$M$12,(Model!$AJ$13*AO41+Model!$AJ$14*AQ41+Model!$AJ$15*AP40+Model!$AJ$16*AP42)/Model!$AJ$17))</f>
        <v>0.66358578957740277</v>
      </c>
      <c r="AQ41" s="12">
        <f ca="1">IF(Model!$M$18=0,0,IF(AND(Model!$M$16=1,AQ$4&gt;=Model!$M$13-0.000000001,AQ$4&lt;=Model!$M$13+Model!$M$15+0.000000001,$A41&gt;=Model!$M$14-0.000000001,$A41&lt;=Model!$M$14+Model!$M$15+0.000000001),Model!$M$12,(Model!$AJ$13*AP41+Model!$AJ$14*AR41+Model!$AJ$15*AQ40+Model!$AJ$16*AQ42)/Model!$AJ$17))</f>
        <v>0.65418755214072477</v>
      </c>
      <c r="AR41" s="12">
        <f ca="1">IF(Model!$M$18=0,0,IF(AND(Model!$M$16=1,AR$4&gt;=Model!$M$13-0.000000001,AR$4&lt;=Model!$M$13+Model!$M$15+0.000000001,$A41&gt;=Model!$M$14-0.000000001,$A41&lt;=Model!$M$14+Model!$M$15+0.000000001),Model!$M$12,(Model!$AJ$13*AQ41+Model!$AJ$14*AS41+Model!$AJ$15*AR40+Model!$AJ$16*AR42)/Model!$AJ$17))</f>
        <v>0.64518553116136457</v>
      </c>
      <c r="AS41" s="12">
        <f ca="1">IF(Model!$M$18=0,0,IF(AND(Model!$M$16=1,AS$4&gt;=Model!$M$13-0.000000001,AS$4&lt;=Model!$M$13+Model!$M$15+0.000000001,$A41&gt;=Model!$M$14-0.000000001,$A41&lt;=Model!$M$14+Model!$M$15+0.000000001),Model!$M$12,(Model!$AJ$13*AR41+Model!$AJ$14*AT41+Model!$AJ$15*AS40+Model!$AJ$16*AS42)/Model!$AJ$17))</f>
        <v>0.63656685118724832</v>
      </c>
      <c r="AT41" s="12">
        <f ca="1">IF(Model!$M$18=0,0,IF(AND(Model!$M$16=1,AT$4&gt;=Model!$M$13-0.000000001,AT$4&lt;=Model!$M$13+Model!$M$15+0.000000001,$A41&gt;=Model!$M$14-0.000000001,$A41&lt;=Model!$M$14+Model!$M$15+0.000000001),Model!$M$12,(Model!$AJ$13*AS41+Model!$AJ$14*AU41+Model!$AJ$15*AT40+Model!$AJ$16*AT42)/Model!$AJ$17))</f>
        <v>0.62831848730403628</v>
      </c>
      <c r="AU41" s="12">
        <f ca="1">IF(Model!$M$18=0,0,IF(AND(Model!$M$16=1,AU$4&gt;=Model!$M$13-0.000000001,AU$4&lt;=Model!$M$13+Model!$M$15+0.000000001,$A41&gt;=Model!$M$14-0.000000001,$A41&lt;=Model!$M$14+Model!$M$15+0.000000001),Model!$M$12,(Model!$AJ$13*AT41+Model!$AJ$14*AV41+Model!$AJ$15*AU40+Model!$AJ$16*AU42)/Model!$AJ$17))</f>
        <v>0.62042754967980562</v>
      </c>
      <c r="AV41" s="12">
        <f ca="1">IF(Model!$M$18=0,0,IF(AND(Model!$M$16=1,AV$4&gt;=Model!$M$13-0.000000001,AV$4&lt;=Model!$M$13+Model!$M$15+0.000000001,$A41&gt;=Model!$M$14-0.000000001,$A41&lt;=Model!$M$14+Model!$M$15+0.000000001),Model!$M$12,(Model!$AJ$13*AU41+Model!$AJ$14*AW41+Model!$AJ$15*AV40+Model!$AJ$16*AV42)/Model!$AJ$17))</f>
        <v>0.61288155735439331</v>
      </c>
      <c r="AW41" s="12">
        <f ca="1">IF(Model!$M$18=0,0,IF(AND(Model!$M$16=1,AW$4&gt;=Model!$M$13-0.000000001,AW$4&lt;=Model!$M$13+Model!$M$15+0.000000001,$A41&gt;=Model!$M$14-0.000000001,$A41&lt;=Model!$M$14+Model!$M$15+0.000000001),Model!$M$12,(Model!$AJ$13*AV41+Model!$AJ$14*AX41+Model!$AJ$15*AW40+Model!$AJ$16*AW42)/Model!$AJ$17))</f>
        <v>0.60566874187342179</v>
      </c>
      <c r="AX41" s="12">
        <f ca="1">IF(Model!$M$18=0,0,IF(AND(Model!$M$16=1,AX$4&gt;=Model!$M$13-0.000000001,AX$4&lt;=Model!$M$13+Model!$M$15+0.000000001,$A41&gt;=Model!$M$14-0.000000001,$A41&lt;=Model!$M$14+Model!$M$15+0.000000001),Model!$M$12,(Model!$AJ$13*AW41+Model!$AJ$14*AY41+Model!$AJ$15*AX40+Model!$AJ$16*AX42)/Model!$AJ$17))</f>
        <v>0.59877843261409824</v>
      </c>
      <c r="AY41" s="12">
        <f ca="1">IF(Model!$M$18=0,0,IF(AND(Model!$M$16=1,AY$4&gt;=Model!$M$13-0.000000001,AY$4&lt;=Model!$M$13+Model!$M$15+0.000000001,$A41&gt;=Model!$M$14-0.000000001,$A41&lt;=Model!$M$14+Model!$M$15+0.000000001),Model!$M$12,(Model!$AJ$13*AX41+Model!$AJ$14*AZ41+Model!$AJ$15*AY40+Model!$AJ$16*AY42)/Model!$AJ$17))</f>
        <v>0.59220159613354073</v>
      </c>
      <c r="AZ41" s="12">
        <f ca="1">IF(Model!$M$18=0,0,IF(AND(Model!$M$16=1,AZ$4&gt;=Model!$M$13-0.000000001,AZ$4&lt;=Model!$M$13+Model!$M$15+0.000000001,$A41&gt;=Model!$M$14-0.000000001,$A41&lt;=Model!$M$14+Model!$M$15+0.000000001),Model!$M$12,(Model!$AJ$13*AY41+Model!$AJ$14*BA41+Model!$AJ$15*AZ40+Model!$AJ$16*AZ42)/Model!$AJ$17))</f>
        <v>0.58593163632303225</v>
      </c>
      <c r="BA41" s="12">
        <f ca="1">IF(Model!$M$18=0,0,IF(AND(Model!$M$16=1,BA$4&gt;=Model!$M$13-0.000000001,BA$4&lt;=Model!$M$13+Model!$M$15+0.000000001,$A41&gt;=Model!$M$14-0.000000001,$A41&lt;=Model!$M$14+Model!$M$15+0.000000001),Model!$M$12,(Model!$AJ$13*AZ41+Model!$AJ$14*BB41+Model!$AJ$15*BA40+Model!$AJ$16*BA42)/Model!$AJ$17))</f>
        <v>0.57996561803693414</v>
      </c>
      <c r="BB41" s="12">
        <f ca="1">IF(Model!$M$18=0,0,IF(AND(Model!$M$16=1,BB$4&gt;=Model!$M$13-0.000000001,BB$4&lt;=Model!$M$13+Model!$M$15+0.000000001,$A41&gt;=Model!$M$14-0.000000001,$A41&lt;=Model!$M$14+Model!$M$15+0.000000001),Model!$M$12,(Model!$AJ$13*BA41+Model!$AJ$14*BC41+Model!$AJ$15*BB40+Model!$AJ$16*BB42)/Model!$AJ$17))</f>
        <v>0.57430616597410566</v>
      </c>
      <c r="BC41" s="12">
        <f ca="1">IF(Model!$M$18=0,0,IF(AND(Model!$M$16=1,BC$4&gt;=Model!$M$13-0.000000001,BC$4&lt;=Model!$M$13+Model!$M$15+0.000000001,$A41&gt;=Model!$M$14-0.000000001,$A41&lt;=Model!$M$14+Model!$M$15+0.000000001),Model!$M$12,(Model!$AJ$13*BB41+Model!$AJ$14*BD41+Model!$AJ$15*BC40+Model!$AJ$16*BC42)/Model!$AJ$17))</f>
        <v>0.56896443151592879</v>
      </c>
      <c r="BD41" s="12">
        <f ca="1">IF(Model!$M$18=0,0,IF(AND(Model!$M$16=1,BD$4&gt;=Model!$M$13-0.000000001,BD$4&lt;=Model!$M$13+Model!$M$15+0.000000001,$A41&gt;=Model!$M$14-0.000000001,$A41&lt;=Model!$M$14+Model!$M$15+0.000000001),Model!$M$12,(Model!$AJ$13*BC41+Model!$AJ$14*BE41+Model!$AJ$15*BD40+Model!$AJ$16*BD42)/Model!$AJ$17))</f>
        <v>0.56396474223223581</v>
      </c>
      <c r="BE41" s="12">
        <f ca="1">IF(Model!$M$18=0,0,IF(AND(Model!$M$16=1,BE$4&gt;=Model!$M$13-0.000000001,BE$4&lt;=Model!$M$13+Model!$M$15+0.000000001,$A41&gt;=Model!$M$14-0.000000001,$A41&lt;=Model!$M$14+Model!$M$15+0.000000001),Model!$M$12,(Model!$AJ$13*BD41+Model!$AJ$14*BF41+Model!$AJ$15*BE40+Model!$AJ$16*BE42)/Model!$AJ$17))</f>
        <v>0.5593518978516886</v>
      </c>
      <c r="BF41" s="12">
        <f ca="1">IF(Model!$M$18=0,0,IF(AND(Model!$M$16=1,BF$4&gt;=Model!$M$13-0.000000001,BF$4&lt;=Model!$M$13+Model!$M$15+0.000000001,$A41&gt;=Model!$M$14-0.000000001,$A41&lt;=Model!$M$14+Model!$M$15+0.000000001),Model!$M$12,(Model!$AJ$13*BE41+Model!$AJ$14*BG41+Model!$AJ$15*BF40+Model!$AJ$16*BF42)/Model!$AJ$17))</f>
        <v>0.55520262489591454</v>
      </c>
      <c r="BG41" s="12">
        <f ca="1">IF(Model!$M$18=0,0,IF(AND(Model!$M$16=1,BG$4&gt;=Model!$M$13-0.000000001,BG$4&lt;=Model!$M$13+Model!$M$15+0.000000001,$A41&gt;=Model!$M$14-0.000000001,$A41&lt;=Model!$M$14+Model!$M$15+0.000000001),Model!$M$12,(Model!$AJ$13*BF41+Model!$AJ$14*BH41+Model!$AJ$15*BG40+Model!$AJ$16*BG42)/Model!$AJ$17))</f>
        <v>0.55164356329388942</v>
      </c>
      <c r="BH41" s="12">
        <f ca="1">IF(Model!$M$18=0,0,IF(AND(Model!$M$16=1,BH$4&gt;=Model!$M$13-0.000000001,BH$4&lt;=Model!$M$13+Model!$M$15+0.000000001,$A41&gt;=Model!$M$14-0.000000001,$A41&lt;=Model!$M$14+Model!$M$15+0.000000001),Model!$M$12,(Model!$AJ$13*BG41+Model!$AJ$14*BI41+Model!$AJ$15*BH40+Model!$AJ$16*BH42)/Model!$AJ$17))</f>
        <v>0.54887951006939173</v>
      </c>
      <c r="BI41" s="12">
        <f ca="1">IF(Model!$M$18=0,0,IF(AND(Model!$M$16=1,BI$4&gt;=Model!$M$13-0.000000001,BI$4&lt;=Model!$M$13+Model!$M$15+0.000000001,$A41&gt;=Model!$M$14-0.000000001,$A41&lt;=Model!$M$14+Model!$M$15+0.000000001),Model!$M$12,(Model!$AJ$13*BH41+Model!$AJ$14*BJ41+Model!$AJ$15*BI40+Model!$AJ$16*BI42)/Model!$AJ$17))</f>
        <v>0.54723776679471048</v>
      </c>
      <c r="BJ41" s="12">
        <f ca="1">IF(Model!$M$18=0,0,IF(AND(Model!$M$16=1,BJ$4&gt;=Model!$M$13-0.000000001,BJ$4&lt;=Model!$M$13+Model!$M$15+0.000000001,$A41&gt;=Model!$M$14-0.000000001,$A41&lt;=Model!$M$14+Model!$M$15+0.000000001),Model!$M$12,BI41))</f>
        <v>0.54723776679471048</v>
      </c>
      <c r="BK41" s="1"/>
    </row>
    <row r="42" spans="1:63" ht="13.5" customHeight="1">
      <c r="A42" s="14">
        <f>Model!$M$7-37*Model!$AJ$9</f>
        <v>0.14999999999999991</v>
      </c>
      <c r="B42" s="12">
        <f>IF(Model!$M$18=0,0,IF(AND(Model!$M$16=1,B$4&gt;=Model!$M$13-0.000000001,B$4&lt;=Model!$M$13+Model!$M$15+0.000000001,$A42&gt;=Model!$M$14-0.000000001,$A42&lt;=Model!$M$14+Model!$M$15+0.000000001),Model!$M$12,Model!$M$11))</f>
        <v>1</v>
      </c>
      <c r="C42" s="12">
        <f ca="1">IF(Model!$M$18=0,0,IF(AND(Model!$M$16=1,C$4&gt;=Model!$M$13-0.000000001,C$4&lt;=Model!$M$13+Model!$M$15+0.000000001,$A42&gt;=Model!$M$14-0.000000001,$A42&lt;=Model!$M$14+Model!$M$15+0.000000001),Model!$M$12,(Model!$AJ$13*B42+Model!$AJ$14*D42+Model!$AJ$15*C41+Model!$AJ$16*C43)/Model!$AJ$17))</f>
        <v>0.99989913857531554</v>
      </c>
      <c r="D42" s="12">
        <f ca="1">IF(Model!$M$18=0,0,IF(AND(Model!$M$16=1,D$4&gt;=Model!$M$13-0.000000001,D$4&lt;=Model!$M$13+Model!$M$15+0.000000001,$A42&gt;=Model!$M$14-0.000000001,$A42&lt;=Model!$M$14+Model!$M$15+0.000000001),Model!$M$12,(Model!$AJ$13*C42+Model!$AJ$14*E42+Model!$AJ$15*D41+Model!$AJ$16*D43)/Model!$AJ$17))</f>
        <v>0.99975187215139971</v>
      </c>
      <c r="E42" s="12">
        <f ca="1">IF(Model!$M$18=0,0,IF(AND(Model!$M$16=1,E$4&gt;=Model!$M$13-0.000000001,E$4&lt;=Model!$M$13+Model!$M$15+0.000000001,$A42&gt;=Model!$M$14-0.000000001,$A42&lt;=Model!$M$14+Model!$M$15+0.000000001),Model!$M$12,(Model!$AJ$13*D42+Model!$AJ$14*F42+Model!$AJ$15*E41+Model!$AJ$16*E43)/Model!$AJ$17))</f>
        <v>0.99954101772876447</v>
      </c>
      <c r="F42" s="12">
        <f ca="1">IF(Model!$M$18=0,0,IF(AND(Model!$M$16=1,F$4&gt;=Model!$M$13-0.000000001,F$4&lt;=Model!$M$13+Model!$M$15+0.000000001,$A42&gt;=Model!$M$14-0.000000001,$A42&lt;=Model!$M$14+Model!$M$15+0.000000001),Model!$M$12,(Model!$AJ$13*E42+Model!$AJ$14*G42+Model!$AJ$15*F41+Model!$AJ$16*F43)/Model!$AJ$17))</f>
        <v>0.99924375103212426</v>
      </c>
      <c r="G42" s="12">
        <f ca="1">IF(Model!$M$18=0,0,IF(AND(Model!$M$16=1,G$4&gt;=Model!$M$13-0.000000001,G$4&lt;=Model!$M$13+Model!$M$15+0.000000001,$A42&gt;=Model!$M$14-0.000000001,$A42&lt;=Model!$M$14+Model!$M$15+0.000000001),Model!$M$12,(Model!$AJ$13*F42+Model!$AJ$14*H42+Model!$AJ$15*G41+Model!$AJ$16*G43)/Model!$AJ$17))</f>
        <v>0.99883016996717289</v>
      </c>
      <c r="H42" s="12">
        <f ca="1">IF(Model!$M$18=0,0,IF(AND(Model!$M$16=1,H$4&gt;=Model!$M$13-0.000000001,H$4&lt;=Model!$M$13+Model!$M$15+0.000000001,$A42&gt;=Model!$M$14-0.000000001,$A42&lt;=Model!$M$14+Model!$M$15+0.000000001),Model!$M$12,(Model!$AJ$13*G42+Model!$AJ$14*I42+Model!$AJ$15*H41+Model!$AJ$16*H43)/Model!$AJ$17))</f>
        <v>0.99826172680575076</v>
      </c>
      <c r="I42" s="12">
        <f ca="1">IF(Model!$M$18=0,0,IF(AND(Model!$M$16=1,I$4&gt;=Model!$M$13-0.000000001,I$4&lt;=Model!$M$13+Model!$M$15+0.000000001,$A42&gt;=Model!$M$14-0.000000001,$A42&lt;=Model!$M$14+Model!$M$15+0.000000001),Model!$M$12,(Model!$AJ$13*H42+Model!$AJ$14*J42+Model!$AJ$15*I41+Model!$AJ$16*I43)/Model!$AJ$17))</f>
        <v>0.99748965874969553</v>
      </c>
      <c r="J42" s="12">
        <f ca="1">IF(Model!$M$18=0,0,IF(AND(Model!$M$16=1,J$4&gt;=Model!$M$13-0.000000001,J$4&lt;=Model!$M$13+Model!$M$15+0.000000001,$A42&gt;=Model!$M$14-0.000000001,$A42&lt;=Model!$M$14+Model!$M$15+0.000000001),Model!$M$12,(Model!$AJ$13*I42+Model!$AJ$14*K42+Model!$AJ$15*J41+Model!$AJ$16*J43)/Model!$AJ$17))</f>
        <v>0.99645363638317785</v>
      </c>
      <c r="K42" s="12">
        <f ca="1">IF(Model!$M$18=0,0,IF(AND(Model!$M$16=1,K$4&gt;=Model!$M$13-0.000000001,K$4&lt;=Model!$M$13+Model!$M$15+0.000000001,$A42&gt;=Model!$M$14-0.000000001,$A42&lt;=Model!$M$14+Model!$M$15+0.000000001),Model!$M$12,(Model!$AJ$13*J42+Model!$AJ$14*L42+Model!$AJ$15*K41+Model!$AJ$16*K43)/Model!$AJ$17))</f>
        <v>0.99508095440897282</v>
      </c>
      <c r="L42" s="12">
        <f ca="1">IF(Model!$M$18=0,0,IF(AND(Model!$M$16=1,L$4&gt;=Model!$M$13-0.000000001,L$4&lt;=Model!$M$13+Model!$M$15+0.000000001,$A42&gt;=Model!$M$14-0.000000001,$A42&lt;=Model!$M$14+Model!$M$15+0.000000001),Model!$M$12,(Model!$AJ$13*K42+Model!$AJ$14*M42+Model!$AJ$15*L41+Model!$AJ$16*L43)/Model!$AJ$17))</f>
        <v>0.99328668729352854</v>
      </c>
      <c r="M42" s="12">
        <f ca="1">IF(Model!$M$18=0,0,IF(AND(Model!$M$16=1,M$4&gt;=Model!$M$13-0.000000001,M$4&lt;=Model!$M$13+Model!$M$15+0.000000001,$A42&gt;=Model!$M$14-0.000000001,$A42&lt;=Model!$M$14+Model!$M$15+0.000000001),Model!$M$12,(Model!$AJ$13*L42+Model!$AJ$14*N42+Model!$AJ$15*M41+Model!$AJ$16*M43)/Model!$AJ$17))</f>
        <v>0.99097528316239658</v>
      </c>
      <c r="N42" s="12">
        <f ca="1">IF(Model!$M$18=0,0,IF(AND(Model!$M$16=1,N$4&gt;=Model!$M$13-0.000000001,N$4&lt;=Model!$M$13+Model!$M$15+0.000000001,$A42&gt;=Model!$M$14-0.000000001,$A42&lt;=Model!$M$14+Model!$M$15+0.000000001),Model!$M$12,(Model!$AJ$13*M42+Model!$AJ$14*O42+Model!$AJ$15*N41+Model!$AJ$16*N43)/Model!$AJ$17))</f>
        <v>0.98804401319368784</v>
      </c>
      <c r="O42" s="12">
        <f ca="1">IF(Model!$M$18=0,0,IF(AND(Model!$M$16=1,O$4&gt;=Model!$M$13-0.000000001,O$4&lt;=Model!$M$13+Model!$M$15+0.000000001,$A42&gt;=Model!$M$14-0.000000001,$A42&lt;=Model!$M$14+Model!$M$15+0.000000001),Model!$M$12,(Model!$AJ$13*N42+Model!$AJ$14*P42+Model!$AJ$15*O41+Model!$AJ$16*O43)/Model!$AJ$17))</f>
        <v>0.98438846806561608</v>
      </c>
      <c r="P42" s="12">
        <f ca="1">IF(Model!$M$18=0,0,IF(AND(Model!$M$16=1,P$4&gt;=Model!$M$13-0.000000001,P$4&lt;=Model!$M$13+Model!$M$15+0.000000001,$A42&gt;=Model!$M$14-0.000000001,$A42&lt;=Model!$M$14+Model!$M$15+0.000000001),Model!$M$12,(Model!$AJ$13*O42+Model!$AJ$14*Q42+Model!$AJ$15*P41+Model!$AJ$16*P43)/Model!$AJ$17))</f>
        <v>0.97990986846424288</v>
      </c>
      <c r="Q42" s="12">
        <f ca="1">IF(Model!$M$18=0,0,IF(AND(Model!$M$16=1,Q$4&gt;=Model!$M$13-0.000000001,Q$4&lt;=Model!$M$13+Model!$M$15+0.000000001,$A42&gt;=Model!$M$14-0.000000001,$A42&lt;=Model!$M$14+Model!$M$15+0.000000001),Model!$M$12,(Model!$AJ$13*P42+Model!$AJ$14*R42+Model!$AJ$15*Q41+Model!$AJ$16*Q43)/Model!$AJ$17))</f>
        <v>0.97452339275265087</v>
      </c>
      <c r="R42" s="12">
        <f ca="1">IF(Model!$M$18=0,0,IF(AND(Model!$M$16=1,R$4&gt;=Model!$M$13-0.000000001,R$4&lt;=Model!$M$13+Model!$M$15+0.000000001,$A42&gt;=Model!$M$14-0.000000001,$A42&lt;=Model!$M$14+Model!$M$15+0.000000001),Model!$M$12,(Model!$AJ$13*Q42+Model!$AJ$14*S42+Model!$AJ$15*R41+Model!$AJ$16*R43)/Model!$AJ$17))</f>
        <v>0.96816621061360209</v>
      </c>
      <c r="S42" s="12">
        <f ca="1">IF(Model!$M$18=0,0,IF(AND(Model!$M$16=1,S$4&gt;=Model!$M$13-0.000000001,S$4&lt;=Model!$M$13+Model!$M$15+0.000000001,$A42&gt;=Model!$M$14-0.000000001,$A42&lt;=Model!$M$14+Model!$M$15+0.000000001),Model!$M$12,(Model!$AJ$13*R42+Model!$AJ$14*T42+Model!$AJ$15*S41+Model!$AJ$16*S43)/Model!$AJ$17))</f>
        <v>0.96080372530951241</v>
      </c>
      <c r="T42" s="12">
        <f ca="1">IF(Model!$M$18=0,0,IF(AND(Model!$M$16=1,T$4&gt;=Model!$M$13-0.000000001,T$4&lt;=Model!$M$13+Model!$M$15+0.000000001,$A42&gt;=Model!$M$14-0.000000001,$A42&lt;=Model!$M$14+Model!$M$15+0.000000001),Model!$M$12,(Model!$AJ$13*S42+Model!$AJ$14*U42+Model!$AJ$15*T41+Model!$AJ$16*T43)/Model!$AJ$17))</f>
        <v>0.9524328672142951</v>
      </c>
      <c r="U42" s="12">
        <f ca="1">IF(Model!$M$18=0,0,IF(AND(Model!$M$16=1,U$4&gt;=Model!$M$13-0.000000001,U$4&lt;=Model!$M$13+Model!$M$15+0.000000001,$A42&gt;=Model!$M$14-0.000000001,$A42&lt;=Model!$M$14+Model!$M$15+0.000000001),Model!$M$12,(Model!$AJ$13*T42+Model!$AJ$14*V42+Model!$AJ$15*U41+Model!$AJ$16*U43)/Model!$AJ$17))</f>
        <v>0.94308205172812898</v>
      </c>
      <c r="V42" s="12">
        <f ca="1">IF(Model!$M$18=0,0,IF(AND(Model!$M$16=1,V$4&gt;=Model!$M$13-0.000000001,V$4&lt;=Model!$M$13+Model!$M$15+0.000000001,$A42&gt;=Model!$M$14-0.000000001,$A42&lt;=Model!$M$14+Model!$M$15+0.000000001),Model!$M$12,(Model!$AJ$13*U42+Model!$AJ$14*W42+Model!$AJ$15*V41+Model!$AJ$16*V43)/Model!$AJ$17))</f>
        <v>0.93280823189761408</v>
      </c>
      <c r="W42" s="12">
        <f ca="1">IF(Model!$M$18=0,0,IF(AND(Model!$M$16=1,W$4&gt;=Model!$M$13-0.000000001,W$4&lt;=Model!$M$13+Model!$M$15+0.000000001,$A42&gt;=Model!$M$14-0.000000001,$A42&lt;=Model!$M$14+Model!$M$15+0.000000001),Model!$M$12,(Model!$AJ$13*V42+Model!$AJ$14*X42+Model!$AJ$15*W41+Model!$AJ$16*W43)/Model!$AJ$17))</f>
        <v>0.92169199468759988</v>
      </c>
      <c r="X42" s="12">
        <f ca="1">IF(Model!$M$18=0,0,IF(AND(Model!$M$16=1,X$4&gt;=Model!$M$13-0.000000001,X$4&lt;=Model!$M$13+Model!$M$15+0.000000001,$A42&gt;=Model!$M$14-0.000000001,$A42&lt;=Model!$M$14+Model!$M$15+0.000000001),Model!$M$12,(Model!$AJ$13*W42+Model!$AJ$14*Y42+Model!$AJ$15*X41+Model!$AJ$16*X43)/Model!$AJ$17))</f>
        <v>0.90983176253553988</v>
      </c>
      <c r="Y42" s="12">
        <f ca="1">IF(Model!$M$18=0,0,IF(AND(Model!$M$16=1,Y$4&gt;=Model!$M$13-0.000000001,Y$4&lt;=Model!$M$13+Model!$M$15+0.000000001,$A42&gt;=Model!$M$14-0.000000001,$A42&lt;=Model!$M$14+Model!$M$15+0.000000001),Model!$M$12,(Model!$AJ$13*X42+Model!$AJ$14*Z42+Model!$AJ$15*Y41+Model!$AJ$16*Y43)/Model!$AJ$17))</f>
        <v>0.89733796431310553</v>
      </c>
      <c r="Z42" s="12">
        <f ca="1">IF(Model!$M$18=0,0,IF(AND(Model!$M$16=1,Z$4&gt;=Model!$M$13-0.000000001,Z$4&lt;=Model!$M$13+Model!$M$15+0.000000001,$A42&gt;=Model!$M$14-0.000000001,$A42&lt;=Model!$M$14+Model!$M$15+0.000000001),Model!$M$12,(Model!$AJ$13*Y42+Model!$AJ$14*AA42+Model!$AJ$15*Z41+Model!$AJ$16*Z43)/Model!$AJ$17))</f>
        <v>0.88432770481048684</v>
      </c>
      <c r="AA42" s="12">
        <f ca="1">IF(Model!$M$18=0,0,IF(AND(Model!$M$16=1,AA$4&gt;=Model!$M$13-0.000000001,AA$4&lt;=Model!$M$13+Model!$M$15+0.000000001,$A42&gt;=Model!$M$14-0.000000001,$A42&lt;=Model!$M$14+Model!$M$15+0.000000001),Model!$M$12,(Model!$AJ$13*Z42+Model!$AJ$14*AB42+Model!$AJ$15*AA41+Model!$AJ$16*AA43)/Model!$AJ$17))</f>
        <v>0.87092014253182803</v>
      </c>
      <c r="AB42" s="12">
        <f ca="1">IF(Model!$M$18=0,0,IF(AND(Model!$M$16=1,AB$4&gt;=Model!$M$13-0.000000001,AB$4&lt;=Model!$M$13+Model!$M$15+0.000000001,$A42&gt;=Model!$M$14-0.000000001,$A42&lt;=Model!$M$14+Model!$M$15+0.000000001),Model!$M$12,(Model!$AJ$13*AA42+Model!$AJ$14*AC42+Model!$AJ$15*AB41+Model!$AJ$16*AB43)/Model!$AJ$17))</f>
        <v>0.85723257585273005</v>
      </c>
      <c r="AC42" s="12">
        <f ca="1">IF(Model!$M$18=0,0,IF(AND(Model!$M$16=1,AC$4&gt;=Model!$M$13-0.000000001,AC$4&lt;=Model!$M$13+Model!$M$15+0.000000001,$A42&gt;=Model!$M$14-0.000000001,$A42&lt;=Model!$M$14+Model!$M$15+0.000000001),Model!$M$12,(Model!$AJ$13*AB42+Model!$AJ$14*AD42+Model!$AJ$15*AC41+Model!$AJ$16*AC43)/Model!$AJ$17))</f>
        <v>0.84337716582895828</v>
      </c>
      <c r="AD42" s="12">
        <f ca="1">IF(Model!$M$18=0,0,IF(AND(Model!$M$16=1,AD$4&gt;=Model!$M$13-0.000000001,AD$4&lt;=Model!$M$13+Model!$M$15+0.000000001,$A42&gt;=Model!$M$14-0.000000001,$A42&lt;=Model!$M$14+Model!$M$15+0.000000001),Model!$M$12,(Model!$AJ$13*AC42+Model!$AJ$14*AE42+Model!$AJ$15*AD41+Model!$AJ$16*AD43)/Model!$AJ$17))</f>
        <v>0.82945825810523444</v>
      </c>
      <c r="AE42" s="12">
        <f ca="1">IF(Model!$M$18=0,0,IF(AND(Model!$M$16=1,AE$4&gt;=Model!$M$13-0.000000001,AE$4&lt;=Model!$M$13+Model!$M$15+0.000000001,$A42&gt;=Model!$M$14-0.000000001,$A42&lt;=Model!$M$14+Model!$M$15+0.000000001),Model!$M$12,(Model!$AJ$13*AD42+Model!$AJ$14*AF42+Model!$AJ$15*AE41+Model!$AJ$16*AE43)/Model!$AJ$17))</f>
        <v>0.81557033224018705</v>
      </c>
      <c r="AF42" s="12">
        <f ca="1">IF(Model!$M$18=0,0,IF(AND(Model!$M$16=1,AF$4&gt;=Model!$M$13-0.000000001,AF$4&lt;=Model!$M$13+Model!$M$15+0.000000001,$A42&gt;=Model!$M$14-0.000000001,$A42&lt;=Model!$M$14+Model!$M$15+0.000000001),Model!$M$12,(Model!$AJ$13*AE42+Model!$AJ$14*AG42+Model!$AJ$15*AF41+Model!$AJ$16*AF43)/Model!$AJ$17))</f>
        <v>0.80179663246015653</v>
      </c>
      <c r="AG42" s="12">
        <f ca="1">IF(Model!$M$18=0,0,IF(AND(Model!$M$16=1,AG$4&gt;=Model!$M$13-0.000000001,AG$4&lt;=Model!$M$13+Model!$M$15+0.000000001,$A42&gt;=Model!$M$14-0.000000001,$A42&lt;=Model!$M$14+Model!$M$15+0.000000001),Model!$M$12,(Model!$AJ$13*AF42+Model!$AJ$14*AH42+Model!$AJ$15*AG41+Model!$AJ$16*AG43)/Model!$AJ$17))</f>
        <v>0.7882084992994427</v>
      </c>
      <c r="AH42" s="12">
        <f ca="1">IF(Model!$M$18=0,0,IF(AND(Model!$M$16=1,AH$4&gt;=Model!$M$13-0.000000001,AH$4&lt;=Model!$M$13+Model!$M$15+0.000000001,$A42&gt;=Model!$M$14-0.000000001,$A42&lt;=Model!$M$14+Model!$M$15+0.000000001),Model!$M$12,(Model!$AJ$13*AG42+Model!$AJ$14*AI42+Model!$AJ$15*AH41+Model!$AJ$16*AH43)/Model!$AJ$17))</f>
        <v>0.77486535322163486</v>
      </c>
      <c r="AI42" s="12">
        <f ca="1">IF(Model!$M$18=0,0,IF(AND(Model!$M$16=1,AI$4&gt;=Model!$M$13-0.000000001,AI$4&lt;=Model!$M$13+Model!$M$15+0.000000001,$A42&gt;=Model!$M$14-0.000000001,$A42&lt;=Model!$M$14+Model!$M$15+0.000000001),Model!$M$12,(Model!$AJ$13*AH42+Model!$AJ$14*AJ42+Model!$AJ$15*AI41+Model!$AJ$16*AI43)/Model!$AJ$17))</f>
        <v>0.76181521695938581</v>
      </c>
      <c r="AJ42" s="12">
        <f ca="1">IF(Model!$M$18=0,0,IF(AND(Model!$M$16=1,AJ$4&gt;=Model!$M$13-0.000000001,AJ$4&lt;=Model!$M$13+Model!$M$15+0.000000001,$A42&gt;=Model!$M$14-0.000000001,$A42&lt;=Model!$M$14+Model!$M$15+0.000000001),Model!$M$12,(Model!$AJ$13*AI42+Model!$AJ$14*AK42+Model!$AJ$15*AJ41+Model!$AJ$16*AJ43)/Model!$AJ$17))</f>
        <v>0.74909562663327089</v>
      </c>
      <c r="AK42" s="12">
        <f ca="1">IF(Model!$M$18=0,0,IF(AND(Model!$M$16=1,AK$4&gt;=Model!$M$13-0.000000001,AK$4&lt;=Model!$M$13+Model!$M$15+0.000000001,$A42&gt;=Model!$M$14-0.000000001,$A42&lt;=Model!$M$14+Model!$M$15+0.000000001),Model!$M$12,(Model!$AJ$13*AJ42+Model!$AJ$14*AL42+Model!$AJ$15*AK41+Model!$AJ$16*AK43)/Model!$AJ$17))</f>
        <v>0.7367347771257885</v>
      </c>
      <c r="AL42" s="12">
        <f ca="1">IF(Model!$M$18=0,0,IF(AND(Model!$M$16=1,AL$4&gt;=Model!$M$13-0.000000001,AL$4&lt;=Model!$M$13+Model!$M$15+0.000000001,$A42&gt;=Model!$M$14-0.000000001,$A42&lt;=Model!$M$14+Model!$M$15+0.000000001),Model!$M$12,(Model!$AJ$13*AK42+Model!$AJ$14*AM42+Model!$AJ$15*AL41+Model!$AJ$16*AL43)/Model!$AJ$17))</f>
        <v>0.72475276666055122</v>
      </c>
      <c r="AM42" s="12">
        <f ca="1">IF(Model!$M$18=0,0,IF(AND(Model!$M$16=1,AM$4&gt;=Model!$M$13-0.000000001,AM$4&lt;=Model!$M$13+Model!$M$15+0.000000001,$A42&gt;=Model!$M$14-0.000000001,$A42&lt;=Model!$M$14+Model!$M$15+0.000000001),Model!$M$12,(Model!$AJ$13*AL42+Model!$AJ$14*AN42+Model!$AJ$15*AM41+Model!$AJ$16*AM43)/Model!$AJ$17))</f>
        <v>0.71316283724275609</v>
      </c>
      <c r="AN42" s="12">
        <f ca="1">IF(Model!$M$18=0,0,IF(AND(Model!$M$16=1,AN$4&gt;=Model!$M$13-0.000000001,AN$4&lt;=Model!$M$13+Model!$M$15+0.000000001,$A42&gt;=Model!$M$14-0.000000001,$A42&lt;=Model!$M$14+Model!$M$15+0.000000001),Model!$M$12,(Model!$AJ$13*AM42+Model!$AJ$14*AO42+Model!$AJ$15*AN41+Model!$AJ$16*AN43)/Model!$AJ$17))</f>
        <v>0.7019725415211252</v>
      </c>
      <c r="AO42" s="12">
        <f ca="1">IF(Model!$M$18=0,0,IF(AND(Model!$M$16=1,AO$4&gt;=Model!$M$13-0.000000001,AO$4&lt;=Model!$M$13+Model!$M$15+0.000000001,$A42&gt;=Model!$M$14-0.000000001,$A42&lt;=Model!$M$14+Model!$M$15+0.000000001),Model!$M$12,(Model!$AJ$13*AN42+Model!$AJ$14*AP42+Model!$AJ$15*AO41+Model!$AJ$16*AO43)/Model!$AJ$17))</f>
        <v>0.69118479651534104</v>
      </c>
      <c r="AP42" s="12">
        <f ca="1">IF(Model!$M$18=0,0,IF(AND(Model!$M$16=1,AP$4&gt;=Model!$M$13-0.000000001,AP$4&lt;=Model!$M$13+Model!$M$15+0.000000001,$A42&gt;=Model!$M$14-0.000000001,$A42&lt;=Model!$M$14+Model!$M$15+0.000000001),Model!$M$12,(Model!$AJ$13*AO42+Model!$AJ$14*AQ42+Model!$AJ$15*AP41+Model!$AJ$16*AP43)/Model!$AJ$17))</f>
        <v>0.68079880788018976</v>
      </c>
      <c r="AQ42" s="12">
        <f ca="1">IF(Model!$M$18=0,0,IF(AND(Model!$M$16=1,AQ$4&gt;=Model!$M$13-0.000000001,AQ$4&lt;=Model!$M$13+Model!$M$15+0.000000001,$A42&gt;=Model!$M$14-0.000000001,$A42&lt;=Model!$M$14+Model!$M$15+0.000000001),Model!$M$12,(Model!$AJ$13*AP42+Model!$AJ$14*AR42+Model!$AJ$15*AQ41+Model!$AJ$16*AQ43)/Model!$AJ$17))</f>
        <v>0.67081086478307617</v>
      </c>
      <c r="AR42" s="12">
        <f ca="1">IF(Model!$M$18=0,0,IF(AND(Model!$M$16=1,AR$4&gt;=Model!$M$13-0.000000001,AR$4&lt;=Model!$M$13+Model!$M$15+0.000000001,$A42&gt;=Model!$M$14-0.000000001,$A42&lt;=Model!$M$14+Model!$M$15+0.000000001),Model!$M$12,(Model!$AJ$13*AQ42+Model!$AJ$14*AS42+Model!$AJ$15*AR41+Model!$AJ$16*AR43)/Model!$AJ$17))</f>
        <v>0.66121501622664625</v>
      </c>
      <c r="AS42" s="12">
        <f ca="1">IF(Model!$M$18=0,0,IF(AND(Model!$M$16=1,AS$4&gt;=Model!$M$13-0.000000001,AS$4&lt;=Model!$M$13+Model!$M$15+0.000000001,$A42&gt;=Model!$M$14-0.000000001,$A42&lt;=Model!$M$14+Model!$M$15+0.000000001),Model!$M$12,(Model!$AJ$13*AR42+Model!$AJ$14*AT42+Model!$AJ$15*AS41+Model!$AJ$16*AS43)/Model!$AJ$17))</f>
        <v>0.6520036464497706</v>
      </c>
      <c r="AT42" s="12">
        <f ca="1">IF(Model!$M$18=0,0,IF(AND(Model!$M$16=1,AT$4&gt;=Model!$M$13-0.000000001,AT$4&lt;=Model!$M$13+Model!$M$15+0.000000001,$A42&gt;=Model!$M$14-0.000000001,$A42&lt;=Model!$M$14+Model!$M$15+0.000000001),Model!$M$12,(Model!$AJ$13*AS42+Model!$AJ$14*AU42+Model!$AJ$15*AT41+Model!$AJ$16*AT43)/Model!$AJ$17))</f>
        <v>0.64316797166972606</v>
      </c>
      <c r="AU42" s="12">
        <f ca="1">IF(Model!$M$18=0,0,IF(AND(Model!$M$16=1,AU$4&gt;=Model!$M$13-0.000000001,AU$4&lt;=Model!$M$13+Model!$M$15+0.000000001,$A42&gt;=Model!$M$14-0.000000001,$A42&lt;=Model!$M$14+Model!$M$15+0.000000001),Model!$M$12,(Model!$AJ$13*AT42+Model!$AJ$14*AV42+Model!$AJ$15*AU41+Model!$AJ$16*AU43)/Model!$AJ$17))</f>
        <v>0.63469848460823786</v>
      </c>
      <c r="AV42" s="12">
        <f ca="1">IF(Model!$M$18=0,0,IF(AND(Model!$M$16=1,AV$4&gt;=Model!$M$13-0.000000001,AV$4&lt;=Model!$M$13+Model!$M$15+0.000000001,$A42&gt;=Model!$M$14-0.000000001,$A42&lt;=Model!$M$14+Model!$M$15+0.000000001),Model!$M$12,(Model!$AJ$13*AU42+Model!$AJ$14*AW42+Model!$AJ$15*AV41+Model!$AJ$16*AV43)/Model!$AJ$17))</f>
        <v>0.62658537869919995</v>
      </c>
      <c r="AW42" s="12">
        <f ca="1">IF(Model!$M$18=0,0,IF(AND(Model!$M$16=1,AW$4&gt;=Model!$M$13-0.000000001,AW$4&lt;=Model!$M$13+Model!$M$15+0.000000001,$A42&gt;=Model!$M$14-0.000000001,$A42&lt;=Model!$M$14+Model!$M$15+0.000000001),Model!$M$12,(Model!$AJ$13*AV42+Model!$AJ$14*AX42+Model!$AJ$15*AW41+Model!$AJ$16*AW43)/Model!$AJ$17))</f>
        <v>0.61881899254403827</v>
      </c>
      <c r="AX42" s="12">
        <f ca="1">IF(Model!$M$18=0,0,IF(AND(Model!$M$16=1,AX$4&gt;=Model!$M$13-0.000000001,AX$4&lt;=Model!$M$13+Model!$M$15+0.000000001,$A42&gt;=Model!$M$14-0.000000001,$A42&lt;=Model!$M$14+Model!$M$15+0.000000001),Model!$M$12,(Model!$AJ$13*AW42+Model!$AJ$14*AY42+Model!$AJ$15*AX41+Model!$AJ$16*AX43)/Model!$AJ$17))</f>
        <v>0.61139032955330097</v>
      </c>
      <c r="AY42" s="12">
        <f ca="1">IF(Model!$M$18=0,0,IF(AND(Model!$M$16=1,AY$4&gt;=Model!$M$13-0.000000001,AY$4&lt;=Model!$M$13+Model!$M$15+0.000000001,$A42&gt;=Model!$M$14-0.000000001,$A42&lt;=Model!$M$14+Model!$M$15+0.000000001),Model!$M$12,(Model!$AJ$13*AX42+Model!$AJ$14*AZ42+Model!$AJ$15*AY41+Model!$AJ$16*AY43)/Model!$AJ$17))</f>
        <v>0.60429173133766445</v>
      </c>
      <c r="AZ42" s="12">
        <f ca="1">IF(Model!$M$18=0,0,IF(AND(Model!$M$16=1,AZ$4&gt;=Model!$M$13-0.000000001,AZ$4&lt;=Model!$M$13+Model!$M$15+0.000000001,$A42&gt;=Model!$M$14-0.000000001,$A42&lt;=Model!$M$14+Model!$M$15+0.000000001),Model!$M$12,(Model!$AJ$13*AY42+Model!$AJ$14*BA42+Model!$AJ$15*AZ41+Model!$AJ$16*AZ43)/Model!$AJ$17))</f>
        <v>0.59751782163426326</v>
      </c>
      <c r="BA42" s="12">
        <f ca="1">IF(Model!$M$18=0,0,IF(AND(Model!$M$16=1,BA$4&gt;=Model!$M$13-0.000000001,BA$4&lt;=Model!$M$13+Model!$M$15+0.000000001,$A42&gt;=Model!$M$14-0.000000001,$A42&lt;=Model!$M$14+Model!$M$15+0.000000001),Model!$M$12,(Model!$AJ$13*AZ42+Model!$AJ$14*BB42+Model!$AJ$15*BA41+Model!$AJ$16*BA43)/Model!$AJ$17))</f>
        <v>0.5910668986412736</v>
      </c>
      <c r="BB42" s="12">
        <f ca="1">IF(Model!$M$18=0,0,IF(AND(Model!$M$16=1,BB$4&gt;=Model!$M$13-0.000000001,BB$4&lt;=Model!$M$13+Model!$M$15+0.000000001,$A42&gt;=Model!$M$14-0.000000001,$A42&lt;=Model!$M$14+Model!$M$15+0.000000001),Model!$M$12,(Model!$AJ$13*BA42+Model!$AJ$14*BC42+Model!$AJ$15*BB41+Model!$AJ$16*BB43)/Model!$AJ$17))</f>
        <v>0.5849430504962897</v>
      </c>
      <c r="BC42" s="12">
        <f ca="1">IF(Model!$M$18=0,0,IF(AND(Model!$M$16=1,BC$4&gt;=Model!$M$13-0.000000001,BC$4&lt;=Model!$M$13+Model!$M$15+0.000000001,$A42&gt;=Model!$M$14-0.000000001,$A42&lt;=Model!$M$14+Model!$M$15+0.000000001),Model!$M$12,(Model!$AJ$13*BB42+Model!$AJ$14*BD42+Model!$AJ$15*BC41+Model!$AJ$16*BC43)/Model!$AJ$17))</f>
        <v>0.57915942150854505</v>
      </c>
      <c r="BD42" s="12">
        <f ca="1">IF(Model!$M$18=0,0,IF(AND(Model!$M$16=1,BD$4&gt;=Model!$M$13-0.000000001,BD$4&lt;=Model!$M$13+Model!$M$15+0.000000001,$A42&gt;=Model!$M$14-0.000000001,$A42&lt;=Model!$M$14+Model!$M$15+0.000000001),Model!$M$12,(Model!$AJ$13*BC42+Model!$AJ$14*BE42+Model!$AJ$15*BD41+Model!$AJ$16*BD43)/Model!$AJ$17))</f>
        <v>0.57374329738772545</v>
      </c>
      <c r="BE42" s="12">
        <f ca="1">IF(Model!$M$18=0,0,IF(AND(Model!$M$16=1,BE$4&gt;=Model!$M$13-0.000000001,BE$4&lt;=Model!$M$13+Model!$M$15+0.000000001,$A42&gt;=Model!$M$14-0.000000001,$A42&lt;=Model!$M$14+Model!$M$15+0.000000001),Model!$M$12,(Model!$AJ$13*BD42+Model!$AJ$14*BF42+Model!$AJ$15*BE41+Model!$AJ$16*BE43)/Model!$AJ$17))</f>
        <v>0.56874405590774668</v>
      </c>
      <c r="BF42" s="12">
        <f ca="1">IF(Model!$M$18=0,0,IF(AND(Model!$M$16=1,BF$4&gt;=Model!$M$13-0.000000001,BF$4&lt;=Model!$M$13+Model!$M$15+0.000000001,$A42&gt;=Model!$M$14-0.000000001,$A42&lt;=Model!$M$14+Model!$M$15+0.000000001),Model!$M$12,(Model!$AJ$13*BE42+Model!$AJ$14*BG42+Model!$AJ$15*BF41+Model!$AJ$16*BF43)/Model!$AJ$17))</f>
        <v>0.56424562331996209</v>
      </c>
      <c r="BG42" s="12">
        <f ca="1">IF(Model!$M$18=0,0,IF(AND(Model!$M$16=1,BG$4&gt;=Model!$M$13-0.000000001,BG$4&lt;=Model!$M$13+Model!$M$15+0.000000001,$A42&gt;=Model!$M$14-0.000000001,$A42&lt;=Model!$M$14+Model!$M$15+0.000000001),Model!$M$12,(Model!$AJ$13*BF42+Model!$AJ$14*BH42+Model!$AJ$15*BG41+Model!$AJ$16*BG43)/Model!$AJ$17))</f>
        <v>0.56038600887557333</v>
      </c>
      <c r="BH42" s="12">
        <f ca="1">IF(Model!$M$18=0,0,IF(AND(Model!$M$16=1,BH$4&gt;=Model!$M$13-0.000000001,BH$4&lt;=Model!$M$13+Model!$M$15+0.000000001,$A42&gt;=Model!$M$14-0.000000001,$A42&lt;=Model!$M$14+Model!$M$15+0.000000001),Model!$M$12,(Model!$AJ$13*BG42+Model!$AJ$14*BI42+Model!$AJ$15*BH41+Model!$AJ$16*BH43)/Model!$AJ$17))</f>
        <v>0.5573879520327224</v>
      </c>
      <c r="BI42" s="12">
        <f ca="1">IF(Model!$M$18=0,0,IF(AND(Model!$M$16=1,BI$4&gt;=Model!$M$13-0.000000001,BI$4&lt;=Model!$M$13+Model!$M$15+0.000000001,$A42&gt;=Model!$M$14-0.000000001,$A42&lt;=Model!$M$14+Model!$M$15+0.000000001),Model!$M$12,(Model!$AJ$13*BH42+Model!$AJ$14*BJ42+Model!$AJ$15*BI41+Model!$AJ$16*BI43)/Model!$AJ$17))</f>
        <v>0.55560701016993297</v>
      </c>
      <c r="BJ42" s="12">
        <f ca="1">IF(Model!$M$18=0,0,IF(AND(Model!$M$16=1,BJ$4&gt;=Model!$M$13-0.000000001,BJ$4&lt;=Model!$M$13+Model!$M$15+0.000000001,$A42&gt;=Model!$M$14-0.000000001,$A42&lt;=Model!$M$14+Model!$M$15+0.000000001),Model!$M$12,BI42))</f>
        <v>0.55560701016993297</v>
      </c>
      <c r="BK42" s="1"/>
    </row>
    <row r="43" spans="1:63" ht="13.5" customHeight="1">
      <c r="A43" s="14">
        <f>Model!$M$7-38*Model!$AJ$9</f>
        <v>9.9999999999999867E-2</v>
      </c>
      <c r="B43" s="12">
        <f>IF(Model!$M$18=0,0,IF(AND(Model!$M$16=1,B$4&gt;=Model!$M$13-0.000000001,B$4&lt;=Model!$M$13+Model!$M$15+0.000000001,$A43&gt;=Model!$M$14-0.000000001,$A43&lt;=Model!$M$14+Model!$M$15+0.000000001),Model!$M$12,Model!$M$11))</f>
        <v>1</v>
      </c>
      <c r="C43" s="12">
        <f ca="1">IF(Model!$M$18=0,0,IF(AND(Model!$M$16=1,C$4&gt;=Model!$M$13-0.000000001,C$4&lt;=Model!$M$13+Model!$M$15+0.000000001,$A43&gt;=Model!$M$14-0.000000001,$A43&lt;=Model!$M$14+Model!$M$15+0.000000001),Model!$M$12,(Model!$AJ$13*B43+Model!$AJ$14*D43+Model!$AJ$15*C42+Model!$AJ$16*C44)/Model!$AJ$17))</f>
        <v>0.9999069451912197</v>
      </c>
      <c r="D43" s="12">
        <f ca="1">IF(Model!$M$18=0,0,IF(AND(Model!$M$16=1,D$4&gt;=Model!$M$13-0.000000001,D$4&lt;=Model!$M$13+Model!$M$15+0.000000001,$A43&gt;=Model!$M$14-0.000000001,$A43&lt;=Model!$M$14+Model!$M$15+0.000000001),Model!$M$12,(Model!$AJ$13*C43+Model!$AJ$14*E43+Model!$AJ$15*D42+Model!$AJ$16*D44)/Model!$AJ$17))</f>
        <v>0.99977129304653733</v>
      </c>
      <c r="E43" s="12">
        <f ca="1">IF(Model!$M$18=0,0,IF(AND(Model!$M$16=1,E$4&gt;=Model!$M$13-0.000000001,E$4&lt;=Model!$M$13+Model!$M$15+0.000000001,$A43&gt;=Model!$M$14-0.000000001,$A43&lt;=Model!$M$14+Model!$M$15+0.000000001),Model!$M$12,(Model!$AJ$13*D43+Model!$AJ$14*F43+Model!$AJ$15*E42+Model!$AJ$16*E44)/Model!$AJ$17))</f>
        <v>0.99957759787718026</v>
      </c>
      <c r="F43" s="12">
        <f ca="1">IF(Model!$M$18=0,0,IF(AND(Model!$M$16=1,F$4&gt;=Model!$M$13-0.000000001,F$4&lt;=Model!$M$13+Model!$M$15+0.000000001,$A43&gt;=Model!$M$14-0.000000001,$A43&lt;=Model!$M$14+Model!$M$15+0.000000001),Model!$M$12,(Model!$AJ$13*E43+Model!$AJ$14*G43+Model!$AJ$15*F42+Model!$AJ$16*F44)/Model!$AJ$17))</f>
        <v>0.99930550067420409</v>
      </c>
      <c r="G43" s="12">
        <f ca="1">IF(Model!$M$18=0,0,IF(AND(Model!$M$16=1,G$4&gt;=Model!$M$13-0.000000001,G$4&lt;=Model!$M$13+Model!$M$15+0.000000001,$A43&gt;=Model!$M$14-0.000000001,$A43&lt;=Model!$M$14+Model!$M$15+0.000000001),Model!$M$12,(Model!$AJ$13*F43+Model!$AJ$14*H43+Model!$AJ$15*G42+Model!$AJ$16*G44)/Model!$AJ$17))</f>
        <v>0.99892853574333818</v>
      </c>
      <c r="H43" s="12">
        <f ca="1">IF(Model!$M$18=0,0,IF(AND(Model!$M$16=1,H$4&gt;=Model!$M$13-0.000000001,H$4&lt;=Model!$M$13+Model!$M$15+0.000000001,$A43&gt;=Model!$M$14-0.000000001,$A43&lt;=Model!$M$14+Model!$M$15+0.000000001),Model!$M$12,(Model!$AJ$13*G43+Model!$AJ$14*I43+Model!$AJ$15*H42+Model!$AJ$16*H44)/Model!$AJ$17))</f>
        <v>0.99841284620315185</v>
      </c>
      <c r="I43" s="12">
        <f ca="1">IF(Model!$M$18=0,0,IF(AND(Model!$M$16=1,I$4&gt;=Model!$M$13-0.000000001,I$4&lt;=Model!$M$13+Model!$M$15+0.000000001,$A43&gt;=Model!$M$14-0.000000001,$A43&lt;=Model!$M$14+Model!$M$15+0.000000001),Model!$M$12,(Model!$AJ$13*H43+Model!$AJ$14*J43+Model!$AJ$15*I42+Model!$AJ$16*I44)/Model!$AJ$17))</f>
        <v>0.99771591457892372</v>
      </c>
      <c r="J43" s="12">
        <f ca="1">IF(Model!$M$18=0,0,IF(AND(Model!$M$16=1,J$4&gt;=Model!$M$13-0.000000001,J$4&lt;=Model!$M$13+Model!$M$15+0.000000001,$A43&gt;=Model!$M$14-0.000000001,$A43&lt;=Model!$M$14+Model!$M$15+0.000000001),Model!$M$12,(Model!$AJ$13*I43+Model!$AJ$14*K43+Model!$AJ$15*J42+Model!$AJ$16*J44)/Model!$AJ$17))</f>
        <v>0.99678547904821613</v>
      </c>
      <c r="K43" s="12">
        <f ca="1">IF(Model!$M$18=0,0,IF(AND(Model!$M$16=1,K$4&gt;=Model!$M$13-0.000000001,K$4&lt;=Model!$M$13+Model!$M$15+0.000000001,$A43&gt;=Model!$M$14-0.000000001,$A43&lt;=Model!$M$14+Model!$M$15+0.000000001),Model!$M$12,(Model!$AJ$13*J43+Model!$AJ$14*L43+Model!$AJ$15*K42+Model!$AJ$16*K44)/Model!$AJ$17))</f>
        <v>0.99555887665727483</v>
      </c>
      <c r="L43" s="12">
        <f ca="1">IF(Model!$M$18=0,0,IF(AND(Model!$M$16=1,L$4&gt;=Model!$M$13-0.000000001,L$4&lt;=Model!$M$13+Model!$M$15+0.000000001,$A43&gt;=Model!$M$14-0.000000001,$A43&lt;=Model!$M$14+Model!$M$15+0.000000001),Model!$M$12,(Model!$AJ$13*K43+Model!$AJ$14*M43+Model!$AJ$15*L42+Model!$AJ$16*L44)/Model!$AJ$17))</f>
        <v>0.99396311594996334</v>
      </c>
      <c r="M43" s="12">
        <f ca="1">IF(Model!$M$18=0,0,IF(AND(Model!$M$16=1,M$4&gt;=Model!$M$13-0.000000001,M$4&lt;=Model!$M$13+Model!$M$15+0.000000001,$A43&gt;=Model!$M$14-0.000000001,$A43&lt;=Model!$M$14+Model!$M$15+0.000000001),Model!$M$12,(Model!$AJ$13*L43+Model!$AJ$14*N43+Model!$AJ$15*M42+Model!$AJ$16*M44)/Model!$AJ$17))</f>
        <v>0.99191600627220355</v>
      </c>
      <c r="N43" s="12">
        <f ca="1">IF(Model!$M$18=0,0,IF(AND(Model!$M$16=1,N$4&gt;=Model!$M$13-0.000000001,N$4&lt;=Model!$M$13+Model!$M$15+0.000000001,$A43&gt;=Model!$M$14-0.000000001,$A43&lt;=Model!$M$14+Model!$M$15+0.000000001),Model!$M$12,(Model!$AJ$13*M43+Model!$AJ$14*O43+Model!$AJ$15*N42+Model!$AJ$16*N44)/Model!$AJ$17))</f>
        <v>0.98932862484608319</v>
      </c>
      <c r="O43" s="12">
        <f ca="1">IF(Model!$M$18=0,0,IF(AND(Model!$M$16=1,O$4&gt;=Model!$M$13-0.000000001,O$4&lt;=Model!$M$13+Model!$M$15+0.000000001,$A43&gt;=Model!$M$14-0.000000001,$A43&lt;=Model!$M$14+Model!$M$15+0.000000001),Model!$M$12,(Model!$AJ$13*N43+Model!$AJ$14*P43+Model!$AJ$15*O42+Model!$AJ$16*O44)/Model!$AJ$17))</f>
        <v>0.98610925329215349</v>
      </c>
      <c r="P43" s="12">
        <f ca="1">IF(Model!$M$18=0,0,IF(AND(Model!$M$16=1,P$4&gt;=Model!$M$13-0.000000001,P$4&lt;=Model!$M$13+Model!$M$15+0.000000001,$A43&gt;=Model!$M$14-0.000000001,$A43&lt;=Model!$M$14+Model!$M$15+0.000000001),Model!$M$12,(Model!$AJ$13*O43+Model!$AJ$14*Q43+Model!$AJ$15*P42+Model!$AJ$16*P44)/Model!$AJ$17))</f>
        <v>0.98216865306697365</v>
      </c>
      <c r="Q43" s="12">
        <f ca="1">IF(Model!$M$18=0,0,IF(AND(Model!$M$16=1,Q$4&gt;=Model!$M$13-0.000000001,Q$4&lt;=Model!$M$13+Model!$M$15+0.000000001,$A43&gt;=Model!$M$14-0.000000001,$A43&lt;=Model!$M$14+Model!$M$15+0.000000001),Model!$M$12,(Model!$AJ$13*P43+Model!$AJ$14*R43+Model!$AJ$15*Q42+Model!$AJ$16*Q44)/Model!$AJ$17))</f>
        <v>0.97742621261548668</v>
      </c>
      <c r="R43" s="12">
        <f ca="1">IF(Model!$M$18=0,0,IF(AND(Model!$M$16=1,R$4&gt;=Model!$M$13-0.000000001,R$4&lt;=Model!$M$13+Model!$M$15+0.000000001,$A43&gt;=Model!$M$14-0.000000001,$A43&lt;=Model!$M$14+Model!$M$15+0.000000001),Model!$M$12,(Model!$AJ$13*Q43+Model!$AJ$14*S43+Model!$AJ$15*R42+Model!$AJ$16*R44)/Model!$AJ$17))</f>
        <v>0.97181618736104247</v>
      </c>
      <c r="S43" s="12">
        <f ca="1">IF(Model!$M$18=0,0,IF(AND(Model!$M$16=1,S$4&gt;=Model!$M$13-0.000000001,S$4&lt;=Model!$M$13+Model!$M$15+0.000000001,$A43&gt;=Model!$M$14-0.000000001,$A43&lt;=Model!$M$14+Model!$M$15+0.000000001),Model!$M$12,(Model!$AJ$13*R43+Model!$AJ$14*T43+Model!$AJ$15*S42+Model!$AJ$16*S44)/Model!$AJ$17))</f>
        <v>0.96529310318410033</v>
      </c>
      <c r="T43" s="12">
        <f ca="1">IF(Model!$M$18=0,0,IF(AND(Model!$M$16=1,T$4&gt;=Model!$M$13-0.000000001,T$4&lt;=Model!$M$13+Model!$M$15+0.000000001,$A43&gt;=Model!$M$14-0.000000001,$A43&lt;=Model!$M$14+Model!$M$15+0.000000001),Model!$M$12,(Model!$AJ$13*S43+Model!$AJ$14*U43+Model!$AJ$15*T42+Model!$AJ$16*T44)/Model!$AJ$17))</f>
        <v>0.95783550450856858</v>
      </c>
      <c r="U43" s="12">
        <f ca="1">IF(Model!$M$18=0,0,IF(AND(Model!$M$16=1,U$4&gt;=Model!$M$13-0.000000001,U$4&lt;=Model!$M$13+Model!$M$15+0.000000001,$A43&gt;=Model!$M$14-0.000000001,$A43&lt;=Model!$M$14+Model!$M$15+0.000000001),Model!$M$12,(Model!$AJ$13*T43+Model!$AJ$14*V43+Model!$AJ$15*U42+Model!$AJ$16*U44)/Model!$AJ$17))</f>
        <v>0.94944757994702911</v>
      </c>
      <c r="V43" s="12">
        <f ca="1">IF(Model!$M$18=0,0,IF(AND(Model!$M$16=1,V$4&gt;=Model!$M$13-0.000000001,V$4&lt;=Model!$M$13+Model!$M$15+0.000000001,$A43&gt;=Model!$M$14-0.000000001,$A43&lt;=Model!$M$14+Model!$M$15+0.000000001),Model!$M$12,(Model!$AJ$13*U43+Model!$AJ$14*W43+Model!$AJ$15*V42+Model!$AJ$16*V44)/Model!$AJ$17))</f>
        <v>0.94015864675363492</v>
      </c>
      <c r="W43" s="12">
        <f ca="1">IF(Model!$M$18=0,0,IF(AND(Model!$M$16=1,W$4&gt;=Model!$M$13-0.000000001,W$4&lt;=Model!$M$13+Model!$M$15+0.000000001,$A43&gt;=Model!$M$14-0.000000001,$A43&lt;=Model!$M$14+Model!$M$15+0.000000001),Model!$M$12,(Model!$AJ$13*V43+Model!$AJ$14*X43+Model!$AJ$15*W42+Model!$AJ$16*W44)/Model!$AJ$17))</f>
        <v>0.93002085023730674</v>
      </c>
      <c r="X43" s="12">
        <f ca="1">IF(Model!$M$18=0,0,IF(AND(Model!$M$16=1,X$4&gt;=Model!$M$13-0.000000001,X$4&lt;=Model!$M$13+Model!$M$15+0.000000001,$A43&gt;=Model!$M$14-0.000000001,$A43&lt;=Model!$M$14+Model!$M$15+0.000000001),Model!$M$12,(Model!$AJ$13*W43+Model!$AJ$14*Y43+Model!$AJ$15*X42+Model!$AJ$16*X44)/Model!$AJ$17))</f>
        <v>0.91910563560336256</v>
      </c>
      <c r="Y43" s="12">
        <f ca="1">IF(Model!$M$18=0,0,IF(AND(Model!$M$16=1,Y$4&gt;=Model!$M$13-0.000000001,Y$4&lt;=Model!$M$13+Model!$M$15+0.000000001,$A43&gt;=Model!$M$14-0.000000001,$A43&lt;=Model!$M$14+Model!$M$15+0.000000001),Model!$M$12,(Model!$AJ$13*X43+Model!$AJ$14*Z43+Model!$AJ$15*Y42+Model!$AJ$16*Y44)/Model!$AJ$17))</f>
        <v>0.90749957030215123</v>
      </c>
      <c r="Z43" s="12">
        <f ca="1">IF(Model!$M$18=0,0,IF(AND(Model!$M$16=1,Z$4&gt;=Model!$M$13-0.000000001,Z$4&lt;=Model!$M$13+Model!$M$15+0.000000001,$A43&gt;=Model!$M$14-0.000000001,$A43&lt;=Model!$M$14+Model!$M$15+0.000000001),Model!$M$12,(Model!$AJ$13*Y43+Model!$AJ$14*AA43+Model!$AJ$15*Z42+Model!$AJ$16*Z44)/Model!$AJ$17))</f>
        <v>0.89529999063941335</v>
      </c>
      <c r="AA43" s="12">
        <f ca="1">IF(Model!$M$18=0,0,IF(AND(Model!$M$16=1,AA$4&gt;=Model!$M$13-0.000000001,AA$4&lt;=Model!$M$13+Model!$M$15+0.000000001,$A43&gt;=Model!$M$14-0.000000001,$A43&lt;=Model!$M$14+Model!$M$15+0.000000001),Model!$M$12,(Model!$AJ$13*Z43+Model!$AJ$14*AB43+Model!$AJ$15*AA42+Model!$AJ$16*AA44)/Model!$AJ$17))</f>
        <v>0.88261079294061084</v>
      </c>
      <c r="AB43" s="12">
        <f ca="1">IF(Model!$M$18=0,0,IF(AND(Model!$M$16=1,AB$4&gt;=Model!$M$13-0.000000001,AB$4&lt;=Model!$M$13+Model!$M$15+0.000000001,$A43&gt;=Model!$M$14-0.000000001,$A43&lt;=Model!$M$14+Model!$M$15+0.000000001),Model!$M$12,(Model!$AJ$13*AA43+Model!$AJ$14*AC43+Model!$AJ$15*AB42+Model!$AJ$16*AB44)/Model!$AJ$17))</f>
        <v>0.86953855102877153</v>
      </c>
      <c r="AC43" s="12">
        <f ca="1">IF(Model!$M$18=0,0,IF(AND(Model!$M$16=1,AC$4&gt;=Model!$M$13-0.000000001,AC$4&lt;=Model!$M$13+Model!$M$15+0.000000001,$A43&gt;=Model!$M$14-0.000000001,$A43&lt;=Model!$M$14+Model!$M$15+0.000000001),Model!$M$12,(Model!$AJ$13*AB43+Model!$AJ$14*AD43+Model!$AJ$15*AC42+Model!$AJ$16*AC44)/Model!$AJ$17))</f>
        <v>0.85618905382039434</v>
      </c>
      <c r="AD43" s="12">
        <f ca="1">IF(Model!$M$18=0,0,IF(AND(Model!$M$16=1,AD$4&gt;=Model!$M$13-0.000000001,AD$4&lt;=Model!$M$13+Model!$M$15+0.000000001,$A43&gt;=Model!$M$14-0.000000001,$A43&lt;=Model!$M$14+Model!$M$15+0.000000001),Model!$M$12,(Model!$AJ$13*AC43+Model!$AJ$14*AE43+Model!$AJ$15*AD42+Model!$AJ$16*AD44)/Model!$AJ$17))</f>
        <v>0.84266432200897456</v>
      </c>
      <c r="AE43" s="12">
        <f ca="1">IF(Model!$M$18=0,0,IF(AND(Model!$M$16=1,AE$4&gt;=Model!$M$13-0.000000001,AE$4&lt;=Model!$M$13+Model!$M$15+0.000000001,$A43&gt;=Model!$M$14-0.000000001,$A43&lt;=Model!$M$14+Model!$M$15+0.000000001),Model!$M$12,(Model!$AJ$13*AD43+Model!$AJ$14*AF43+Model!$AJ$15*AE42+Model!$AJ$16*AE44)/Model!$AJ$17))</f>
        <v>0.82906015750571493</v>
      </c>
      <c r="AF43" s="12">
        <f ca="1">IF(Model!$M$18=0,0,IF(AND(Model!$M$16=1,AF$4&gt;=Model!$M$13-0.000000001,AF$4&lt;=Model!$M$13+Model!$M$15+0.000000001,$A43&gt;=Model!$M$14-0.000000001,$A43&lt;=Model!$M$14+Model!$M$15+0.000000001),Model!$M$12,(Model!$AJ$13*AE43+Model!$AJ$14*AG43+Model!$AJ$15*AF42+Model!$AJ$16*AF44)/Model!$AJ$17))</f>
        <v>0.81546427280112732</v>
      </c>
      <c r="AG43" s="12">
        <f ca="1">IF(Model!$M$18=0,0,IF(AND(Model!$M$16=1,AG$4&gt;=Model!$M$13-0.000000001,AG$4&lt;=Model!$M$13+Model!$M$15+0.000000001,$A43&gt;=Model!$M$14-0.000000001,$A43&lt;=Model!$M$14+Model!$M$15+0.000000001),Model!$M$12,(Model!$AJ$13*AF43+Model!$AJ$14*AH43+Model!$AJ$15*AG42+Model!$AJ$16*AG44)/Model!$AJ$17))</f>
        <v>0.80195502291705101</v>
      </c>
      <c r="AH43" s="12">
        <f ca="1">IF(Model!$M$18=0,0,IF(AND(Model!$M$16=1,AH$4&gt;=Model!$M$13-0.000000001,AH$4&lt;=Model!$M$13+Model!$M$15+0.000000001,$A43&gt;=Model!$M$14-0.000000001,$A43&lt;=Model!$M$14+Model!$M$15+0.000000001),Model!$M$12,(Model!$AJ$13*AG43+Model!$AJ$14*AI43+Model!$AJ$15*AH42+Model!$AJ$16*AH44)/Model!$AJ$17))</f>
        <v>0.7886007226156293</v>
      </c>
      <c r="AI43" s="12">
        <f ca="1">IF(Model!$M$18=0,0,IF(AND(Model!$M$16=1,AI$4&gt;=Model!$M$13-0.000000001,AI$4&lt;=Model!$M$13+Model!$M$15+0.000000001,$A43&gt;=Model!$M$14-0.000000001,$A43&lt;=Model!$M$14+Model!$M$15+0.000000001),Model!$M$12,(Model!$AJ$13*AH43+Model!$AJ$14*AJ43+Model!$AJ$15*AI42+Model!$AJ$16*AI44)/Model!$AJ$17))</f>
        <v>0.77545948900925543</v>
      </c>
      <c r="AJ43" s="12">
        <f ca="1">IF(Model!$M$18=0,0,IF(AND(Model!$M$16=1,AJ$4&gt;=Model!$M$13-0.000000001,AJ$4&lt;=Model!$M$13+Model!$M$15+0.000000001,$A43&gt;=Model!$M$14-0.000000001,$A43&lt;=Model!$M$14+Model!$M$15+0.000000001),Model!$M$12,(Model!$AJ$13*AI43+Model!$AJ$14*AK43+Model!$AJ$15*AJ42+Model!$AJ$16*AJ44)/Model!$AJ$17))</f>
        <v>0.76257951721590633</v>
      </c>
      <c r="AK43" s="12">
        <f ca="1">IF(Model!$M$18=0,0,IF(AND(Model!$M$16=1,AK$4&gt;=Model!$M$13-0.000000001,AK$4&lt;=Model!$M$13+Model!$M$15+0.000000001,$A43&gt;=Model!$M$14-0.000000001,$A43&lt;=Model!$M$14+Model!$M$15+0.000000001),Model!$M$12,(Model!$AJ$13*AJ43+Model!$AJ$14*AL43+Model!$AJ$15*AK42+Model!$AJ$16*AK44)/Model!$AJ$17))</f>
        <v>0.74999968052932242</v>
      </c>
      <c r="AL43" s="12">
        <f ca="1">IF(Model!$M$18=0,0,IF(AND(Model!$M$16=1,AL$4&gt;=Model!$M$13-0.000000001,AL$4&lt;=Model!$M$13+Model!$M$15+0.000000001,$A43&gt;=Model!$M$14-0.000000001,$A43&lt;=Model!$M$14+Model!$M$15+0.000000001),Model!$M$12,(Model!$AJ$13*AK43+Model!$AJ$14*AM43+Model!$AJ$15*AL42+Model!$AJ$16*AL44)/Model!$AJ$17))</f>
        <v>0.737750346529774</v>
      </c>
      <c r="AM43" s="12">
        <f ca="1">IF(Model!$M$18=0,0,IF(AND(Model!$M$16=1,AM$4&gt;=Model!$M$13-0.000000001,AM$4&lt;=Model!$M$13+Model!$M$15+0.000000001,$A43&gt;=Model!$M$14-0.000000001,$A43&lt;=Model!$M$14+Model!$M$15+0.000000001),Model!$M$12,(Model!$AJ$13*AL43+Model!$AJ$14*AN43+Model!$AJ$15*AM42+Model!$AJ$16*AM44)/Model!$AJ$17))</f>
        <v>0.72585431249263832</v>
      </c>
      <c r="AN43" s="12">
        <f ca="1">IF(Model!$M$18=0,0,IF(AND(Model!$M$16=1,AN$4&gt;=Model!$M$13-0.000000001,AN$4&lt;=Model!$M$13+Model!$M$15+0.000000001,$A43&gt;=Model!$M$14-0.000000001,$A43&lt;=Model!$M$14+Model!$M$15+0.000000001),Model!$M$12,(Model!$AJ$13*AM43+Model!$AJ$14*AO43+Model!$AJ$15*AN42+Model!$AJ$16*AN44)/Model!$AJ$17))</f>
        <v>0.71432778203426694</v>
      </c>
      <c r="AO43" s="12">
        <f ca="1">IF(Model!$M$18=0,0,IF(AND(Model!$M$16=1,AO$4&gt;=Model!$M$13-0.000000001,AO$4&lt;=Model!$M$13+Model!$M$15+0.000000001,$A43&gt;=Model!$M$14-0.000000001,$A43&lt;=Model!$M$14+Model!$M$15+0.000000001),Model!$M$12,(Model!$AJ$13*AN43+Model!$AJ$14*AP43+Model!$AJ$15*AO42+Model!$AJ$16*AO44)/Model!$AJ$17))</f>
        <v>0.703181325533908</v>
      </c>
      <c r="AP43" s="12">
        <f ca="1">IF(Model!$M$18=0,0,IF(AND(Model!$M$16=1,AP$4&gt;=Model!$M$13-0.000000001,AP$4&lt;=Model!$M$13+Model!$M$15+0.000000001,$A43&gt;=Model!$M$14-0.000000001,$A43&lt;=Model!$M$14+Model!$M$15+0.000000001),Model!$M$12,(Model!$AJ$13*AO43+Model!$AJ$14*AQ43+Model!$AJ$15*AP42+Model!$AJ$16*AP44)/Model!$AJ$17))</f>
        <v>0.6924207863272781</v>
      </c>
      <c r="AQ43" s="12">
        <f ca="1">IF(Model!$M$18=0,0,IF(AND(Model!$M$16=1,AQ$4&gt;=Model!$M$13-0.000000001,AQ$4&lt;=Model!$M$13+Model!$M$15+0.000000001,$A43&gt;=Model!$M$14-0.000000001,$A43&lt;=Model!$M$14+Model!$M$15+0.000000001),Model!$M$12,(Model!$AJ$13*AP43+Model!$AJ$14*AR43+Model!$AJ$15*AQ42+Model!$AJ$16*AQ44)/Model!$AJ$17))</f>
        <v>0.6820481113360839</v>
      </c>
      <c r="AR43" s="12">
        <f ca="1">IF(Model!$M$18=0,0,IF(AND(Model!$M$16=1,AR$4&gt;=Model!$M$13-0.000000001,AR$4&lt;=Model!$M$13+Model!$M$15+0.000000001,$A43&gt;=Model!$M$14-0.000000001,$A43&lt;=Model!$M$14+Model!$M$15+0.000000001),Model!$M$12,(Model!$AJ$13*AQ43+Model!$AJ$14*AS43+Model!$AJ$15*AR42+Model!$AJ$16*AR44)/Model!$AJ$17))</f>
        <v>0.67206209823403429</v>
      </c>
      <c r="AS43" s="12">
        <f ca="1">IF(Model!$M$18=0,0,IF(AND(Model!$M$16=1,AS$4&gt;=Model!$M$13-0.000000001,AS$4&lt;=Model!$M$13+Model!$M$15+0.000000001,$A43&gt;=Model!$M$14-0.000000001,$A43&lt;=Model!$M$14+Model!$M$15+0.000000001),Model!$M$12,(Model!$AJ$13*AR43+Model!$AJ$14*AT43+Model!$AJ$15*AS42+Model!$AJ$16*AS44)/Model!$AJ$17))</f>
        <v>0.66245906182687531</v>
      </c>
      <c r="AT43" s="12">
        <f ca="1">IF(Model!$M$18=0,0,IF(AND(Model!$M$16=1,AT$4&gt;=Model!$M$13-0.000000001,AT$4&lt;=Model!$M$13+Model!$M$15+0.000000001,$A43&gt;=Model!$M$14-0.000000001,$A43&lt;=Model!$M$14+Model!$M$15+0.000000001),Model!$M$12,(Model!$AJ$13*AS43+Model!$AJ$14*AU43+Model!$AJ$15*AT42+Model!$AJ$16*AT44)/Model!$AJ$17))</f>
        <v>0.65323343092665909</v>
      </c>
      <c r="AU43" s="12">
        <f ca="1">IF(Model!$M$18=0,0,IF(AND(Model!$M$16=1,AU$4&gt;=Model!$M$13-0.000000001,AU$4&lt;=Model!$M$13+Model!$M$15+0.000000001,$A43&gt;=Model!$M$14-0.000000001,$A43&lt;=Model!$M$14+Model!$M$15+0.000000001),Model!$M$12,(Model!$AJ$13*AT43+Model!$AJ$14*AV43+Model!$AJ$15*AU42+Model!$AJ$16*AU44)/Model!$AJ$17))</f>
        <v>0.64437829485326514</v>
      </c>
      <c r="AV43" s="12">
        <f ca="1">IF(Model!$M$18=0,0,IF(AND(Model!$M$16=1,AV$4&gt;=Model!$M$13-0.000000001,AV$4&lt;=Model!$M$13+Model!$M$15+0.000000001,$A43&gt;=Model!$M$14-0.000000001,$A43&lt;=Model!$M$14+Model!$M$15+0.000000001),Model!$M$12,(Model!$AJ$13*AU43+Model!$AJ$14*AW43+Model!$AJ$15*AV42+Model!$AJ$16*AV44)/Model!$AJ$17))</f>
        <v>0.63588592733536209</v>
      </c>
      <c r="AW43" s="12">
        <f ca="1">IF(Model!$M$18=0,0,IF(AND(Model!$M$16=1,AW$4&gt;=Model!$M$13-0.000000001,AW$4&lt;=Model!$M$13+Model!$M$15+0.000000001,$A43&gt;=Model!$M$14-0.000000001,$A43&lt;=Model!$M$14+Model!$M$15+0.000000001),Model!$M$12,(Model!$AJ$13*AV43+Model!$AJ$14*AX43+Model!$AJ$15*AW42+Model!$AJ$16*AW44)/Model!$AJ$17))</f>
        <v>0.62774832697235639</v>
      </c>
      <c r="AX43" s="12">
        <f ca="1">IF(Model!$M$18=0,0,IF(AND(Model!$M$16=1,AX$4&gt;=Model!$M$13-0.000000001,AX$4&lt;=Model!$M$13+Model!$M$15+0.000000001,$A43&gt;=Model!$M$14-0.000000001,$A43&lt;=Model!$M$14+Model!$M$15+0.000000001),Model!$M$12,(Model!$AJ$13*AW43+Model!$AJ$14*AY43+Model!$AJ$15*AX42+Model!$AJ$16*AX44)/Model!$AJ$17))</f>
        <v>0.6199578302216906</v>
      </c>
      <c r="AY43" s="12">
        <f ca="1">IF(Model!$M$18=0,0,IF(AND(Model!$M$16=1,AY$4&gt;=Model!$M$13-0.000000001,AY$4&lt;=Model!$M$13+Model!$M$15+0.000000001,$A43&gt;=Model!$M$14-0.000000001,$A43&lt;=Model!$M$14+Model!$M$15+0.000000001),Model!$M$12,(Model!$AJ$13*AX43+Model!$AJ$14*AZ43+Model!$AJ$15*AY42+Model!$AJ$16*AY44)/Model!$AJ$17))</f>
        <v>0.61250787892133496</v>
      </c>
      <c r="AZ43" s="12">
        <f ca="1">IF(Model!$M$18=0,0,IF(AND(Model!$M$16=1,AZ$4&gt;=Model!$M$13-0.000000001,AZ$4&lt;=Model!$M$13+Model!$M$15+0.000000001,$A43&gt;=Model!$M$14-0.000000001,$A43&lt;=Model!$M$14+Model!$M$15+0.000000001),Model!$M$12,(Model!$AJ$13*AY43+Model!$AJ$14*BA43+Model!$AJ$15*AZ42+Model!$AJ$16*AZ44)/Model!$AJ$17))</f>
        <v>0.60539406538292029</v>
      </c>
      <c r="BA43" s="12">
        <f ca="1">IF(Model!$M$18=0,0,IF(AND(Model!$M$16=1,BA$4&gt;=Model!$M$13-0.000000001,BA$4&lt;=Model!$M$13+Model!$M$15+0.000000001,$A43&gt;=Model!$M$14-0.000000001,$A43&lt;=Model!$M$14+Model!$M$15+0.000000001),Model!$M$12,(Model!$AJ$13*AZ43+Model!$AJ$14*BB43+Model!$AJ$15*BA42+Model!$AJ$16*BA44)/Model!$AJ$17))</f>
        <v>0.59861564290058189</v>
      </c>
      <c r="BB43" s="12">
        <f ca="1">IF(Model!$M$18=0,0,IF(AND(Model!$M$16=1,BB$4&gt;=Model!$M$13-0.000000001,BB$4&lt;=Model!$M$13+Model!$M$15+0.000000001,$A43&gt;=Model!$M$14-0.000000001,$A43&lt;=Model!$M$14+Model!$M$15+0.000000001),Model!$M$12,(Model!$AJ$13*BA43+Model!$AJ$14*BC43+Model!$AJ$15*BB42+Model!$AJ$16*BB44)/Model!$AJ$17))</f>
        <v>0.59217779178813834</v>
      </c>
      <c r="BC43" s="12">
        <f ca="1">IF(Model!$M$18=0,0,IF(AND(Model!$M$16=1,BC$4&gt;=Model!$M$13-0.000000001,BC$4&lt;=Model!$M$13+Model!$M$15+0.000000001,$A43&gt;=Model!$M$14-0.000000001,$A43&lt;=Model!$M$14+Model!$M$15+0.000000001),Model!$M$12,(Model!$AJ$13*BB43+Model!$AJ$14*BD43+Model!$AJ$15*BC42+Model!$AJ$16*BC44)/Model!$AJ$17))</f>
        <v>0.58609509213968058</v>
      </c>
      <c r="BD43" s="12">
        <f ca="1">IF(Model!$M$18=0,0,IF(AND(Model!$M$16=1,BD$4&gt;=Model!$M$13-0.000000001,BD$4&lt;=Model!$M$13+Model!$M$15+0.000000001,$A43&gt;=Model!$M$14-0.000000001,$A43&lt;=Model!$M$14+Model!$M$15+0.000000001),Model!$M$12,(Model!$AJ$13*BC43+Model!$AJ$14*BE43+Model!$AJ$15*BD42+Model!$AJ$16*BD44)/Model!$AJ$17))</f>
        <v>0.58039690784120079</v>
      </c>
      <c r="BE43" s="12">
        <f ca="1">IF(Model!$M$18=0,0,IF(AND(Model!$M$16=1,BE$4&gt;=Model!$M$13-0.000000001,BE$4&lt;=Model!$M$13+Model!$M$15+0.000000001,$A43&gt;=Model!$M$14-0.000000001,$A43&lt;=Model!$M$14+Model!$M$15+0.000000001),Model!$M$12,(Model!$AJ$13*BD43+Model!$AJ$14*BF43+Model!$AJ$15*BE42+Model!$AJ$16*BE44)/Model!$AJ$17))</f>
        <v>0.57513578433077706</v>
      </c>
      <c r="BF43" s="12">
        <f ca="1">IF(Model!$M$18=0,0,IF(AND(Model!$M$16=1,BF$4&gt;=Model!$M$13-0.000000001,BF$4&lt;=Model!$M$13+Model!$M$15+0.000000001,$A43&gt;=Model!$M$14-0.000000001,$A43&lt;=Model!$M$14+Model!$M$15+0.000000001),Model!$M$12,(Model!$AJ$13*BE43+Model!$AJ$14*BG43+Model!$AJ$15*BF42+Model!$AJ$16*BF44)/Model!$AJ$17))</f>
        <v>0.5704005873058009</v>
      </c>
      <c r="BG43" s="12">
        <f ca="1">IF(Model!$M$18=0,0,IF(AND(Model!$M$16=1,BG$4&gt;=Model!$M$13-0.000000001,BG$4&lt;=Model!$M$13+Model!$M$15+0.000000001,$A43&gt;=Model!$M$14-0.000000001,$A43&lt;=Model!$M$14+Model!$M$15+0.000000001),Model!$M$12,(Model!$AJ$13*BF43+Model!$AJ$14*BH43+Model!$AJ$15*BG42+Model!$AJ$16*BG44)/Model!$AJ$17))</f>
        <v>0.56633708963253937</v>
      </c>
      <c r="BH43" s="12">
        <f ca="1">IF(Model!$M$18=0,0,IF(AND(Model!$M$16=1,BH$4&gt;=Model!$M$13-0.000000001,BH$4&lt;=Model!$M$13+Model!$M$15+0.000000001,$A43&gt;=Model!$M$14-0.000000001,$A43&lt;=Model!$M$14+Model!$M$15+0.000000001),Model!$M$12,(Model!$AJ$13*BG43+Model!$AJ$14*BI43+Model!$AJ$15*BH42+Model!$AJ$16*BH44)/Model!$AJ$17))</f>
        <v>0.56318025059353327</v>
      </c>
      <c r="BI43" s="12">
        <f ca="1">IF(Model!$M$18=0,0,IF(AND(Model!$M$16=1,BI$4&gt;=Model!$M$13-0.000000001,BI$4&lt;=Model!$M$13+Model!$M$15+0.000000001,$A43&gt;=Model!$M$14-0.000000001,$A43&lt;=Model!$M$14+Model!$M$15+0.000000001),Model!$M$12,(Model!$AJ$13*BH43+Model!$AJ$14*BJ43+Model!$AJ$15*BI42+Model!$AJ$16*BI44)/Model!$AJ$17))</f>
        <v>0.56130484074992026</v>
      </c>
      <c r="BJ43" s="12">
        <f ca="1">IF(Model!$M$18=0,0,IF(AND(Model!$M$16=1,BJ$4&gt;=Model!$M$13-0.000000001,BJ$4&lt;=Model!$M$13+Model!$M$15+0.000000001,$A43&gt;=Model!$M$14-0.000000001,$A43&lt;=Model!$M$14+Model!$M$15+0.000000001),Model!$M$12,BI43))</f>
        <v>0.56130484074992026</v>
      </c>
      <c r="BK43" s="1"/>
    </row>
    <row r="44" spans="1:63" ht="13.5" customHeight="1">
      <c r="A44" s="14">
        <f>Model!$M$7-39*Model!$AJ$9</f>
        <v>4.9999999999999822E-2</v>
      </c>
      <c r="B44" s="12">
        <f>IF(Model!$M$18=0,0,IF(AND(Model!$M$16=1,B$4&gt;=Model!$M$13-0.000000001,B$4&lt;=Model!$M$13+Model!$M$15+0.000000001,$A44&gt;=Model!$M$14-0.000000001,$A44&lt;=Model!$M$14+Model!$M$15+0.000000001),Model!$M$12,Model!$M$11))</f>
        <v>1</v>
      </c>
      <c r="C44" s="12">
        <f ca="1">IF(Model!$M$18=0,0,IF(AND(Model!$M$16=1,C$4&gt;=Model!$M$13-0.000000001,C$4&lt;=Model!$M$13+Model!$M$15+0.000000001,$A44&gt;=Model!$M$14-0.000000001,$A44&lt;=Model!$M$14+Model!$M$15+0.000000001),Model!$M$12,(Model!$AJ$13*B44+Model!$AJ$14*D44+Model!$AJ$15*C43+Model!$AJ$16*C45)/Model!$AJ$17))</f>
        <v>0.99991082173863644</v>
      </c>
      <c r="D44" s="12">
        <f ca="1">IF(Model!$M$18=0,0,IF(AND(Model!$M$16=1,D$4&gt;=Model!$M$13-0.000000001,D$4&lt;=Model!$M$13+Model!$M$15+0.000000001,$A44&gt;=Model!$M$14-0.000000001,$A44&lt;=Model!$M$14+Model!$M$15+0.000000001),Model!$M$12,(Model!$AJ$13*C44+Model!$AJ$14*E44+Model!$AJ$15*D43+Model!$AJ$16*D45)/Model!$AJ$17))</f>
        <v>0.99978093089400799</v>
      </c>
      <c r="E44" s="12">
        <f ca="1">IF(Model!$M$18=0,0,IF(AND(Model!$M$16=1,E$4&gt;=Model!$M$13-0.000000001,E$4&lt;=Model!$M$13+Model!$M$15+0.000000001,$A44&gt;=Model!$M$14-0.000000001,$A44&lt;=Model!$M$14+Model!$M$15+0.000000001),Model!$M$12,(Model!$AJ$13*D44+Model!$AJ$14*F44+Model!$AJ$15*E43+Model!$AJ$16*E45)/Model!$AJ$17))</f>
        <v>0.99959573247453659</v>
      </c>
      <c r="F44" s="12">
        <f ca="1">IF(Model!$M$18=0,0,IF(AND(Model!$M$16=1,F$4&gt;=Model!$M$13-0.000000001,F$4&lt;=Model!$M$13+Model!$M$15+0.000000001,$A44&gt;=Model!$M$14-0.000000001,$A44&lt;=Model!$M$14+Model!$M$15+0.000000001),Model!$M$12,(Model!$AJ$13*E44+Model!$AJ$14*G44+Model!$AJ$15*F43+Model!$AJ$16*F45)/Model!$AJ$17))</f>
        <v>0.99933606944268571</v>
      </c>
      <c r="G44" s="12">
        <f ca="1">IF(Model!$M$18=0,0,IF(AND(Model!$M$16=1,G$4&gt;=Model!$M$13-0.000000001,G$4&lt;=Model!$M$13+Model!$M$15+0.000000001,$A44&gt;=Model!$M$14-0.000000001,$A44&lt;=Model!$M$14+Model!$M$15+0.000000001),Model!$M$12,(Model!$AJ$13*F44+Model!$AJ$14*H44+Model!$AJ$15*G43+Model!$AJ$16*G45)/Model!$AJ$17))</f>
        <v>0.99897714366339108</v>
      </c>
      <c r="H44" s="12">
        <f ca="1">IF(Model!$M$18=0,0,IF(AND(Model!$M$16=1,H$4&gt;=Model!$M$13-0.000000001,H$4&lt;=Model!$M$13+Model!$M$15+0.000000001,$A44&gt;=Model!$M$14-0.000000001,$A44&lt;=Model!$M$14+Model!$M$15+0.000000001),Model!$M$12,(Model!$AJ$13*G44+Model!$AJ$14*I44+Model!$AJ$15*H43+Model!$AJ$16*H45)/Model!$AJ$17))</f>
        <v>0.99848736291450169</v>
      </c>
      <c r="I44" s="12">
        <f ca="1">IF(Model!$M$18=0,0,IF(AND(Model!$M$16=1,I$4&gt;=Model!$M$13-0.000000001,I$4&lt;=Model!$M$13+Model!$M$15+0.000000001,$A44&gt;=Model!$M$14-0.000000001,$A44&lt;=Model!$M$14+Model!$M$15+0.000000001),Model!$M$12,(Model!$AJ$13*H44+Model!$AJ$14*J44+Model!$AJ$15*I43+Model!$AJ$16*I45)/Model!$AJ$17))</f>
        <v>0.99782720850251727</v>
      </c>
      <c r="J44" s="12">
        <f ca="1">IF(Model!$M$18=0,0,IF(AND(Model!$M$16=1,J$4&gt;=Model!$M$13-0.000000001,J$4&lt;=Model!$M$13+Model!$M$15+0.000000001,$A44&gt;=Model!$M$14-0.000000001,$A44&lt;=Model!$M$14+Model!$M$15+0.000000001),Model!$M$12,(Model!$AJ$13*I44+Model!$AJ$14*K44+Model!$AJ$15*J43+Model!$AJ$16*J45)/Model!$AJ$17))</f>
        <v>0.99694827080813386</v>
      </c>
      <c r="K44" s="12">
        <f ca="1">IF(Model!$M$18=0,0,IF(AND(Model!$M$16=1,K$4&gt;=Model!$M$13-0.000000001,K$4&lt;=Model!$M$13+Model!$M$15+0.000000001,$A44&gt;=Model!$M$14-0.000000001,$A44&lt;=Model!$M$14+Model!$M$15+0.000000001),Model!$M$12,(Model!$AJ$13*J44+Model!$AJ$14*L44+Model!$AJ$15*K43+Model!$AJ$16*K45)/Model!$AJ$17))</f>
        <v>0.99579265602647626</v>
      </c>
      <c r="L44" s="12">
        <f ca="1">IF(Model!$M$18=0,0,IF(AND(Model!$M$16=1,L$4&gt;=Model!$M$13-0.000000001,L$4&lt;=Model!$M$13+Model!$M$15+0.000000001,$A44&gt;=Model!$M$14-0.000000001,$A44&lt;=Model!$M$14+Model!$M$15+0.000000001),Model!$M$12,(Model!$AJ$13*K44+Model!$AJ$14*M44+Model!$AJ$15*L43+Model!$AJ$16*L45)/Model!$AJ$17))</f>
        <v>0.99429301322319108</v>
      </c>
      <c r="M44" s="12">
        <f ca="1">IF(Model!$M$18=0,0,IF(AND(Model!$M$16=1,M$4&gt;=Model!$M$13-0.000000001,M$4&lt;=Model!$M$13+Model!$M$15+0.000000001,$A44&gt;=Model!$M$14-0.000000001,$A44&lt;=Model!$M$14+Model!$M$15+0.000000001),Model!$M$12,(Model!$AJ$13*L44+Model!$AJ$14*N44+Model!$AJ$15*M43+Model!$AJ$16*M45)/Model!$AJ$17))</f>
        <v>0.99237344629149071</v>
      </c>
      <c r="N44" s="12">
        <f ca="1">IF(Model!$M$18=0,0,IF(AND(Model!$M$16=1,N$4&gt;=Model!$M$13-0.000000001,N$4&lt;=Model!$M$13+Model!$M$15+0.000000001,$A44&gt;=Model!$M$14-0.000000001,$A44&lt;=Model!$M$14+Model!$M$15+0.000000001),Model!$M$12,(Model!$AJ$13*M44+Model!$AJ$14*O44+Model!$AJ$15*N43+Model!$AJ$16*N45)/Model!$AJ$17))</f>
        <v>0.98995153591322727</v>
      </c>
      <c r="O44" s="12">
        <f ca="1">IF(Model!$M$18=0,0,IF(AND(Model!$M$16=1,O$4&gt;=Model!$M$13-0.000000001,O$4&lt;=Model!$M$13+Model!$M$15+0.000000001,$A44&gt;=Model!$M$14-0.000000001,$A44&lt;=Model!$M$14+Model!$M$15+0.000000001),Model!$M$12,(Model!$AJ$13*N44+Model!$AJ$14*P44+Model!$AJ$15*O43+Model!$AJ$16*O45)/Model!$AJ$17))</f>
        <v>0.98694158141297594</v>
      </c>
      <c r="P44" s="12">
        <f ca="1">IF(Model!$M$18=0,0,IF(AND(Model!$M$16=1,P$4&gt;=Model!$M$13-0.000000001,P$4&lt;=Model!$M$13+Model!$M$15+0.000000001,$A44&gt;=Model!$M$14-0.000000001,$A44&lt;=Model!$M$14+Model!$M$15+0.000000001),Model!$M$12,(Model!$AJ$13*O44+Model!$AJ$14*Q44+Model!$AJ$15*P43+Model!$AJ$16*P45)/Model!$AJ$17))</f>
        <v>0.9832589777834212</v>
      </c>
      <c r="Q44" s="12">
        <f ca="1">IF(Model!$M$18=0,0,IF(AND(Model!$M$16=1,Q$4&gt;=Model!$M$13-0.000000001,Q$4&lt;=Model!$M$13+Model!$M$15+0.000000001,$A44&gt;=Model!$M$14-0.000000001,$A44&lt;=Model!$M$14+Model!$M$15+0.000000001),Model!$M$12,(Model!$AJ$13*P44+Model!$AJ$14*R44+Model!$AJ$15*Q43+Model!$AJ$16*Q45)/Model!$AJ$17))</f>
        <v>0.97882539705553628</v>
      </c>
      <c r="R44" s="12">
        <f ca="1">IF(Model!$M$18=0,0,IF(AND(Model!$M$16=1,R$4&gt;=Model!$M$13-0.000000001,R$4&lt;=Model!$M$13+Model!$M$15+0.000000001,$A44&gt;=Model!$M$14-0.000000001,$A44&lt;=Model!$M$14+Model!$M$15+0.000000001),Model!$M$12,(Model!$AJ$13*Q44+Model!$AJ$14*S44+Model!$AJ$15*R43+Model!$AJ$16*R45)/Model!$AJ$17))</f>
        <v>0.97357421040375813</v>
      </c>
      <c r="S44" s="12">
        <f ca="1">IF(Model!$M$18=0,0,IF(AND(Model!$M$16=1,S$4&gt;=Model!$M$13-0.000000001,S$4&lt;=Model!$M$13+Model!$M$15+0.000000001,$A44&gt;=Model!$M$14-0.000000001,$A44&lt;=Model!$M$14+Model!$M$15+0.000000001),Model!$M$12,(Model!$AJ$13*R44+Model!$AJ$14*T44+Model!$AJ$15*S43+Model!$AJ$16*S45)/Model!$AJ$17))</f>
        <v>0.96745545346880613</v>
      </c>
      <c r="T44" s="12">
        <f ca="1">IF(Model!$M$18=0,0,IF(AND(Model!$M$16=1,T$4&gt;=Model!$M$13-0.000000001,T$4&lt;=Model!$M$13+Model!$M$15+0.000000001,$A44&gt;=Model!$M$14-0.000000001,$A44&lt;=Model!$M$14+Model!$M$15+0.000000001),Model!$M$12,(Model!$AJ$13*S44+Model!$AJ$14*U44+Model!$AJ$15*T43+Model!$AJ$16*T45)/Model!$AJ$17))</f>
        <v>0.96043966835108341</v>
      </c>
      <c r="U44" s="12">
        <f ca="1">IF(Model!$M$18=0,0,IF(AND(Model!$M$16=1,U$4&gt;=Model!$M$13-0.000000001,U$4&lt;=Model!$M$13+Model!$M$15+0.000000001,$A44&gt;=Model!$M$14-0.000000001,$A44&lt;=Model!$M$14+Model!$M$15+0.000000001),Model!$M$12,(Model!$AJ$13*T44+Model!$AJ$14*V44+Model!$AJ$15*U43+Model!$AJ$16*U45)/Model!$AJ$17))</f>
        <v>0.95252015451701333</v>
      </c>
      <c r="V44" s="12">
        <f ca="1">IF(Model!$M$18=0,0,IF(AND(Model!$M$16=1,V$4&gt;=Model!$M$13-0.000000001,V$4&lt;=Model!$M$13+Model!$M$15+0.000000001,$A44&gt;=Model!$M$14-0.000000001,$A44&lt;=Model!$M$14+Model!$M$15+0.000000001),Model!$M$12,(Model!$AJ$13*U44+Model!$AJ$14*W44+Model!$AJ$15*V43+Model!$AJ$16*V45)/Model!$AJ$17))</f>
        <v>0.94371345833589126</v>
      </c>
      <c r="W44" s="12">
        <f ca="1">IF(Model!$M$18=0,0,IF(AND(Model!$M$16=1,W$4&gt;=Model!$M$13-0.000000001,W$4&lt;=Model!$M$13+Model!$M$15+0.000000001,$A44&gt;=Model!$M$14-0.000000001,$A44&lt;=Model!$M$14+Model!$M$15+0.000000001),Model!$M$12,(Model!$AJ$13*V44+Model!$AJ$14*X44+Model!$AJ$15*W43+Model!$AJ$16*W45)/Model!$AJ$17))</f>
        <v>0.93405822564646379</v>
      </c>
      <c r="X44" s="12">
        <f ca="1">IF(Model!$M$18=0,0,IF(AND(Model!$M$16=1,X$4&gt;=Model!$M$13-0.000000001,X$4&lt;=Model!$M$13+Model!$M$15+0.000000001,$A44&gt;=Model!$M$14-0.000000001,$A44&lt;=Model!$M$14+Model!$M$15+0.000000001),Model!$M$12,(Model!$AJ$13*W44+Model!$AJ$14*Y44+Model!$AJ$15*X43+Model!$AJ$16*X45)/Model!$AJ$17))</f>
        <v>0.92361275202147874</v>
      </c>
      <c r="Y44" s="12">
        <f ca="1">IF(Model!$M$18=0,0,IF(AND(Model!$M$16=1,Y$4&gt;=Model!$M$13-0.000000001,Y$4&lt;=Model!$M$13+Model!$M$15+0.000000001,$A44&gt;=Model!$M$14-0.000000001,$A44&lt;=Model!$M$14+Model!$M$15+0.000000001),Model!$M$12,(Model!$AJ$13*X44+Model!$AJ$14*Z44+Model!$AJ$15*Y43+Model!$AJ$16*Y45)/Model!$AJ$17))</f>
        <v>0.91245165800211558</v>
      </c>
      <c r="Z44" s="12">
        <f ca="1">IF(Model!$M$18=0,0,IF(AND(Model!$M$16=1,Z$4&gt;=Model!$M$13-0.000000001,Z$4&lt;=Model!$M$13+Model!$M$15+0.000000001,$A44&gt;=Model!$M$14-0.000000001,$A44&lt;=Model!$M$14+Model!$M$15+0.000000001),Model!$M$12,(Model!$AJ$13*Y44+Model!$AJ$14*AA44+Model!$AJ$15*Z43+Model!$AJ$16*Z45)/Model!$AJ$17))</f>
        <v>0.90066210467303298</v>
      </c>
      <c r="AA44" s="12">
        <f ca="1">IF(Model!$M$18=0,0,IF(AND(Model!$M$16=1,AA$4&gt;=Model!$M$13-0.000000001,AA$4&lt;=Model!$M$13+Model!$M$15+0.000000001,$A44&gt;=Model!$M$14-0.000000001,$A44&lt;=Model!$M$14+Model!$M$15+0.000000001),Model!$M$12,(Model!$AJ$13*Z44+Model!$AJ$14*AB44+Model!$AJ$15*AA43+Model!$AJ$16*AA45)/Model!$AJ$17))</f>
        <v>0.88833988871302583</v>
      </c>
      <c r="AB44" s="12">
        <f ca="1">IF(Model!$M$18=0,0,IF(AND(Model!$M$16=1,AB$4&gt;=Model!$M$13-0.000000001,AB$4&lt;=Model!$M$13+Model!$M$15+0.000000001,$A44&gt;=Model!$M$14-0.000000001,$A44&lt;=Model!$M$14+Model!$M$15+0.000000001),Model!$M$12,(Model!$AJ$13*AA44+Model!$AJ$14*AC44+Model!$AJ$15*AB43+Model!$AJ$16*AB45)/Model!$AJ$17))</f>
        <v>0.87558566054542697</v>
      </c>
      <c r="AC44" s="12">
        <f ca="1">IF(Model!$M$18=0,0,IF(AND(Model!$M$16=1,AC$4&gt;=Model!$M$13-0.000000001,AC$4&lt;=Model!$M$13+Model!$M$15+0.000000001,$A44&gt;=Model!$M$14-0.000000001,$A44&lt;=Model!$M$14+Model!$M$15+0.000000001),Model!$M$12,(Model!$AJ$13*AB44+Model!$AJ$14*AD44+Model!$AJ$15*AC43+Model!$AJ$16*AC45)/Model!$AJ$17))</f>
        <v>0.8625014278106794</v>
      </c>
      <c r="AD44" s="12">
        <f ca="1">IF(Model!$M$18=0,0,IF(AND(Model!$M$16=1,AD$4&gt;=Model!$M$13-0.000000001,AD$4&lt;=Model!$M$13+Model!$M$15+0.000000001,$A44&gt;=Model!$M$14-0.000000001,$A44&lt;=Model!$M$14+Model!$M$15+0.000000001),Model!$M$12,(Model!$AJ$13*AC44+Model!$AJ$14*AE44+Model!$AJ$15*AD43+Model!$AJ$16*AD45)/Model!$AJ$17))</f>
        <v>0.849187452698838</v>
      </c>
      <c r="AE44" s="12">
        <f ca="1">IF(Model!$M$18=0,0,IF(AND(Model!$M$16=1,AE$4&gt;=Model!$M$13-0.000000001,AE$4&lt;=Model!$M$13+Model!$M$15+0.000000001,$A44&gt;=Model!$M$14-0.000000001,$A44&lt;=Model!$M$14+Model!$M$15+0.000000001),Model!$M$12,(Model!$AJ$13*AD44+Model!$AJ$14*AF44+Model!$AJ$15*AE43+Model!$AJ$16*AE45)/Model!$AJ$17))</f>
        <v>0.83573962072093233</v>
      </c>
      <c r="AF44" s="12">
        <f ca="1">IF(Model!$M$18=0,0,IF(AND(Model!$M$16=1,AF$4&gt;=Model!$M$13-0.000000001,AF$4&lt;=Model!$M$13+Model!$M$15+0.000000001,$A44&gt;=Model!$M$14-0.000000001,$A44&lt;=Model!$M$14+Model!$M$15+0.000000001),Model!$M$12,(Model!$AJ$13*AE44+Model!$AJ$14*AG44+Model!$AJ$15*AF43+Model!$AJ$16*AF45)/Model!$AJ$17))</f>
        <v>0.82224733596928279</v>
      </c>
      <c r="AG44" s="12">
        <f ca="1">IF(Model!$M$18=0,0,IF(AND(Model!$M$16=1,AG$4&gt;=Model!$M$13-0.000000001,AG$4&lt;=Model!$M$13+Model!$M$15+0.000000001,$A44&gt;=Model!$M$14-0.000000001,$A44&lt;=Model!$M$14+Model!$M$15+0.000000001),Model!$M$12,(Model!$AJ$13*AF44+Model!$AJ$14*AH44+Model!$AJ$15*AG43+Model!$AJ$16*AG45)/Model!$AJ$17))</f>
        <v>0.80879197200995334</v>
      </c>
      <c r="AH44" s="12">
        <f ca="1">IF(Model!$M$18=0,0,IF(AND(Model!$M$16=1,AH$4&gt;=Model!$M$13-0.000000001,AH$4&lt;=Model!$M$13+Model!$M$15+0.000000001,$A44&gt;=Model!$M$14-0.000000001,$A44&lt;=Model!$M$14+Model!$M$15+0.000000001),Model!$M$12,(Model!$AJ$13*AG44+Model!$AJ$14*AI44+Model!$AJ$15*AH43+Model!$AJ$16*AH45)/Model!$AJ$17))</f>
        <v>0.79544587516384813</v>
      </c>
      <c r="AI44" s="12">
        <f ca="1">IF(Model!$M$18=0,0,IF(AND(Model!$M$16=1,AI$4&gt;=Model!$M$13-0.000000001,AI$4&lt;=Model!$M$13+Model!$M$15+0.000000001,$A44&gt;=Model!$M$14-0.000000001,$A44&lt;=Model!$M$14+Model!$M$15+0.000000001),Model!$M$12,(Model!$AJ$13*AH44+Model!$AJ$14*AJ44+Model!$AJ$15*AI43+Model!$AJ$16*AI45)/Model!$AJ$17))</f>
        <v>0.7822718824428927</v>
      </c>
      <c r="AJ44" s="12">
        <f ca="1">IF(Model!$M$18=0,0,IF(AND(Model!$M$16=1,AJ$4&gt;=Model!$M$13-0.000000001,AJ$4&lt;=Model!$M$13+Model!$M$15+0.000000001,$A44&gt;=Model!$M$14-0.000000001,$A44&lt;=Model!$M$14+Model!$M$15+0.000000001),Model!$M$12,(Model!$AJ$13*AI44+Model!$AJ$14*AK44+Model!$AJ$15*AJ43+Model!$AJ$16*AJ45)/Model!$AJ$17))</f>
        <v>0.76932328679507667</v>
      </c>
      <c r="AK44" s="12">
        <f ca="1">IF(Model!$M$18=0,0,IF(AND(Model!$M$16=1,AK$4&gt;=Model!$M$13-0.000000001,AK$4&lt;=Model!$M$13+Model!$M$15+0.000000001,$A44&gt;=Model!$M$14-0.000000001,$A44&lt;=Model!$M$14+Model!$M$15+0.000000001),Model!$M$12,(Model!$AJ$13*AJ44+Model!$AJ$14*AL44+Model!$AJ$15*AK43+Model!$AJ$16*AK45)/Model!$AJ$17))</f>
        <v>0.75664416290249725</v>
      </c>
      <c r="AL44" s="12">
        <f ca="1">IF(Model!$M$18=0,0,IF(AND(Model!$M$16=1,AL$4&gt;=Model!$M$13-0.000000001,AL$4&lt;=Model!$M$13+Model!$M$15+0.000000001,$A44&gt;=Model!$M$14-0.000000001,$A44&lt;=Model!$M$14+Model!$M$15+0.000000001),Model!$M$12,(Model!$AJ$13*AK44+Model!$AJ$14*AM44+Model!$AJ$15*AL43+Model!$AJ$16*AL45)/Model!$AJ$17))</f>
        <v>0.74426995943677143</v>
      </c>
      <c r="AM44" s="12">
        <f ca="1">IF(Model!$M$18=0,0,IF(AND(Model!$M$16=1,AM$4&gt;=Model!$M$13-0.000000001,AM$4&lt;=Model!$M$13+Model!$M$15+0.000000001,$A44&gt;=Model!$M$14-0.000000001,$A44&lt;=Model!$M$14+Model!$M$15+0.000000001),Model!$M$12,(Model!$AJ$13*AL44+Model!$AJ$14*AN44+Model!$AJ$15*AM43+Model!$AJ$16*AM45)/Model!$AJ$17))</f>
        <v>0.73222826714514155</v>
      </c>
      <c r="AN44" s="12">
        <f ca="1">IF(Model!$M$18=0,0,IF(AND(Model!$M$16=1,AN$4&gt;=Model!$M$13-0.000000001,AN$4&lt;=Model!$M$13+Model!$M$15+0.000000001,$A44&gt;=Model!$M$14-0.000000001,$A44&lt;=Model!$M$14+Model!$M$15+0.000000001),Model!$M$12,(Model!$AJ$13*AM44+Model!$AJ$14*AO44+Model!$AJ$15*AN43+Model!$AJ$16*AN45)/Model!$AJ$17))</f>
        <v>0.72053968336015251</v>
      </c>
      <c r="AO44" s="12">
        <f ca="1">IF(Model!$M$18=0,0,IF(AND(Model!$M$16=1,AO$4&gt;=Model!$M$13-0.000000001,AO$4&lt;=Model!$M$13+Model!$M$15+0.000000001,$A44&gt;=Model!$M$14-0.000000001,$A44&lt;=Model!$M$14+Model!$M$15+0.000000001),Model!$M$12,(Model!$AJ$13*AN44+Model!$AJ$14*AP44+Model!$AJ$15*AO43+Model!$AJ$16*AO45)/Model!$AJ$17))</f>
        <v>0.70921870900849637</v>
      </c>
      <c r="AP44" s="12">
        <f ca="1">IF(Model!$M$18=0,0,IF(AND(Model!$M$16=1,AP$4&gt;=Model!$M$13-0.000000001,AP$4&lt;=Model!$M$13+Model!$M$15+0.000000001,$A44&gt;=Model!$M$14-0.000000001,$A44&lt;=Model!$M$14+Model!$M$15+0.000000001),Model!$M$12,(Model!$AJ$13*AO44+Model!$AJ$14*AQ44+Model!$AJ$15*AP43+Model!$AJ$16*AP45)/Model!$AJ$17))</f>
        <v>0.69827463095553011</v>
      </c>
      <c r="AQ44" s="12">
        <f ca="1">IF(Model!$M$18=0,0,IF(AND(Model!$M$16=1,AQ$4&gt;=Model!$M$13-0.000000001,AQ$4&lt;=Model!$M$13+Model!$M$15+0.000000001,$A44&gt;=Model!$M$14-0.000000001,$A44&lt;=Model!$M$14+Model!$M$15+0.000000001),Model!$M$12,(Model!$AJ$13*AP44+Model!$AJ$14*AR44+Model!$AJ$15*AQ43+Model!$AJ$16*AQ45)/Model!$AJ$17))</f>
        <v>0.68771235850424706</v>
      </c>
      <c r="AR44" s="12">
        <f ca="1">IF(Model!$M$18=0,0,IF(AND(Model!$M$16=1,AR$4&gt;=Model!$M$13-0.000000001,AR$4&lt;=Model!$M$13+Model!$M$15+0.000000001,$A44&gt;=Model!$M$14-0.000000001,$A44&lt;=Model!$M$14+Model!$M$15+0.000000001),Model!$M$12,(Model!$AJ$13*AQ44+Model!$AJ$14*AS44+Model!$AJ$15*AR43+Model!$AJ$16*AR45)/Model!$AJ$17))</f>
        <v>0.67753319699538228</v>
      </c>
      <c r="AS44" s="12">
        <f ca="1">IF(Model!$M$18=0,0,IF(AND(Model!$M$16=1,AS$4&gt;=Model!$M$13-0.000000001,AS$4&lt;=Model!$M$13+Model!$M$15+0.000000001,$A44&gt;=Model!$M$14-0.000000001,$A44&lt;=Model!$M$14+Model!$M$15+0.000000001),Model!$M$12,(Model!$AJ$13*AR44+Model!$AJ$14*AT44+Model!$AJ$15*AS43+Model!$AJ$16*AS45)/Model!$AJ$17))</f>
        <v>0.66773555349330904</v>
      </c>
      <c r="AT44" s="12">
        <f ca="1">IF(Model!$M$18=0,0,IF(AND(Model!$M$16=1,AT$4&gt;=Model!$M$13-0.000000001,AT$4&lt;=Model!$M$13+Model!$M$15+0.000000001,$A44&gt;=Model!$M$14-0.000000001,$A44&lt;=Model!$M$14+Model!$M$15+0.000000001),Model!$M$12,(Model!$AJ$13*AS44+Model!$AJ$14*AU44+Model!$AJ$15*AT43+Model!$AJ$16*AT45)/Model!$AJ$17))</f>
        <v>0.65831557990648393</v>
      </c>
      <c r="AU44" s="12">
        <f ca="1">IF(Model!$M$18=0,0,IF(AND(Model!$M$16=1,AU$4&gt;=Model!$M$13-0.000000001,AU$4&lt;=Model!$M$13+Model!$M$15+0.000000001,$A44&gt;=Model!$M$14-0.000000001,$A44&lt;=Model!$M$14+Model!$M$15+0.000000001),Model!$M$12,(Model!$AJ$13*AT44+Model!$AJ$14*AV44+Model!$AJ$15*AU43+Model!$AJ$16*AU45)/Model!$AJ$17))</f>
        <v>0.64926776850589363</v>
      </c>
      <c r="AV44" s="12">
        <f ca="1">IF(Model!$M$18=0,0,IF(AND(Model!$M$16=1,AV$4&gt;=Model!$M$13-0.000000001,AV$4&lt;=Model!$M$13+Model!$M$15+0.000000001,$A44&gt;=Model!$M$14-0.000000001,$A44&lt;=Model!$M$14+Model!$M$15+0.000000001),Model!$M$12,(Model!$AJ$13*AU44+Model!$AJ$14*AW44+Model!$AJ$15*AV43+Model!$AJ$16*AV45)/Model!$AJ$17))</f>
        <v>0.64058552505742572</v>
      </c>
      <c r="AW44" s="12">
        <f ca="1">IF(Model!$M$18=0,0,IF(AND(Model!$M$16=1,AW$4&gt;=Model!$M$13-0.000000001,AW$4&lt;=Model!$M$13+Model!$M$15+0.000000001,$A44&gt;=Model!$M$14-0.000000001,$A44&lt;=Model!$M$14+Model!$M$15+0.000000001),Model!$M$12,(Model!$AJ$13*AV44+Model!$AJ$14*AX44+Model!$AJ$15*AW43+Model!$AJ$16*AW45)/Model!$AJ$17))</f>
        <v>0.6322617576065378</v>
      </c>
      <c r="AX44" s="12">
        <f ca="1">IF(Model!$M$18=0,0,IF(AND(Model!$M$16=1,AX$4&gt;=Model!$M$13-0.000000001,AX$4&lt;=Model!$M$13+Model!$M$15+0.000000001,$A44&gt;=Model!$M$14-0.000000001,$A44&lt;=Model!$M$14+Model!$M$15+0.000000001),Model!$M$12,(Model!$AJ$13*AW44+Model!$AJ$14*AY44+Model!$AJ$15*AX43+Model!$AJ$16*AX45)/Model!$AJ$17))</f>
        <v>0.62428953706409385</v>
      </c>
      <c r="AY44" s="12">
        <f ca="1">IF(Model!$M$18=0,0,IF(AND(Model!$M$16=1,AY$4&gt;=Model!$M$13-0.000000001,AY$4&lt;=Model!$M$13+Model!$M$15+0.000000001,$A44&gt;=Model!$M$14-0.000000001,$A44&lt;=Model!$M$14+Model!$M$15+0.000000001),Model!$M$12,(Model!$AJ$13*AX44+Model!$AJ$14*AZ44+Model!$AJ$15*AY43+Model!$AJ$16*AY45)/Model!$AJ$17))</f>
        <v>0.61666291309248755</v>
      </c>
      <c r="AZ44" s="12">
        <f ca="1">IF(Model!$M$18=0,0,IF(AND(Model!$M$16=1,AZ$4&gt;=Model!$M$13-0.000000001,AZ$4&lt;=Model!$M$13+Model!$M$15+0.000000001,$A44&gt;=Model!$M$14-0.000000001,$A44&lt;=Model!$M$14+Model!$M$15+0.000000001),Model!$M$12,(Model!$AJ$13*AY44+Model!$AJ$14*BA44+Model!$AJ$15*AZ43+Model!$AJ$16*AZ45)/Model!$AJ$17))</f>
        <v>0.60937801130583125</v>
      </c>
      <c r="BA44" s="12">
        <f ca="1">IF(Model!$M$18=0,0,IF(AND(Model!$M$16=1,BA$4&gt;=Model!$M$13-0.000000001,BA$4&lt;=Model!$M$13+Model!$M$15+0.000000001,$A44&gt;=Model!$M$14-0.000000001,$A44&lt;=Model!$M$14+Model!$M$15+0.000000001),Model!$M$12,(Model!$AJ$13*AZ44+Model!$AJ$14*BB44+Model!$AJ$15*BA43+Model!$AJ$16*BA45)/Model!$AJ$17))</f>
        <v>0.60243460454829556</v>
      </c>
      <c r="BB44" s="12">
        <f ca="1">IF(Model!$M$18=0,0,IF(AND(Model!$M$16=1,BB$4&gt;=Model!$M$13-0.000000001,BB$4&lt;=Model!$M$13+Model!$M$15+0.000000001,$A44&gt;=Model!$M$14-0.000000001,$A44&lt;=Model!$M$14+Model!$M$15+0.000000001),Model!$M$12,(Model!$AJ$13*BA44+Model!$AJ$14*BC44+Model!$AJ$15*BB43+Model!$AJ$16*BB45)/Model!$AJ$17))</f>
        <v>0.59583845605917496</v>
      </c>
      <c r="BC44" s="12">
        <f ca="1">IF(Model!$M$18=0,0,IF(AND(Model!$M$16=1,BC$4&gt;=Model!$M$13-0.000000001,BC$4&lt;=Model!$M$13+Model!$M$15+0.000000001,$A44&gt;=Model!$M$14-0.000000001,$A44&lt;=Model!$M$14+Model!$M$15+0.000000001),Model!$M$12,(Model!$AJ$13*BB44+Model!$AJ$14*BD44+Model!$AJ$15*BC43+Model!$AJ$16*BC45)/Model!$AJ$17))</f>
        <v>0.58960489759592638</v>
      </c>
      <c r="BD44" s="12">
        <f ca="1">IF(Model!$M$18=0,0,IF(AND(Model!$M$16=1,BD$4&gt;=Model!$M$13-0.000000001,BD$4&lt;=Model!$M$13+Model!$M$15+0.000000001,$A44&gt;=Model!$M$14-0.000000001,$A44&lt;=Model!$M$14+Model!$M$15+0.000000001),Model!$M$12,(Model!$AJ$13*BC44+Model!$AJ$14*BE44+Model!$AJ$15*BD43+Model!$AJ$16*BD45)/Model!$AJ$17))</f>
        <v>0.58376436535661647</v>
      </c>
      <c r="BE44" s="12">
        <f ca="1">IF(Model!$M$18=0,0,IF(AND(Model!$M$16=1,BE$4&gt;=Model!$M$13-0.000000001,BE$4&lt;=Model!$M$13+Model!$M$15+0.000000001,$A44&gt;=Model!$M$14-0.000000001,$A44&lt;=Model!$M$14+Model!$M$15+0.000000001),Model!$M$12,(Model!$AJ$13*BD44+Model!$AJ$14*BF44+Model!$AJ$15*BE43+Model!$AJ$16*BE45)/Model!$AJ$17))</f>
        <v>0.57837102451230371</v>
      </c>
      <c r="BF44" s="12">
        <f ca="1">IF(Model!$M$18=0,0,IF(AND(Model!$M$16=1,BF$4&gt;=Model!$M$13-0.000000001,BF$4&lt;=Model!$M$13+Model!$M$15+0.000000001,$A44&gt;=Model!$M$14-0.000000001,$A44&lt;=Model!$M$14+Model!$M$15+0.000000001),Model!$M$12,(Model!$AJ$13*BE44+Model!$AJ$14*BG44+Model!$AJ$15*BF43+Model!$AJ$16*BF45)/Model!$AJ$17))</f>
        <v>0.57351625342651713</v>
      </c>
      <c r="BG44" s="12">
        <f ca="1">IF(Model!$M$18=0,0,IF(AND(Model!$M$16=1,BG$4&gt;=Model!$M$13-0.000000001,BG$4&lt;=Model!$M$13+Model!$M$15+0.000000001,$A44&gt;=Model!$M$14-0.000000001,$A44&lt;=Model!$M$14+Model!$M$15+0.000000001),Model!$M$12,(Model!$AJ$13*BF44+Model!$AJ$14*BH44+Model!$AJ$15*BG43+Model!$AJ$16*BG45)/Model!$AJ$17))</f>
        <v>0.56934976291763306</v>
      </c>
      <c r="BH44" s="12">
        <f ca="1">IF(Model!$M$18=0,0,IF(AND(Model!$M$16=1,BH$4&gt;=Model!$M$13-0.000000001,BH$4&lt;=Model!$M$13+Model!$M$15+0.000000001,$A44&gt;=Model!$M$14-0.000000001,$A44&lt;=Model!$M$14+Model!$M$15+0.000000001),Model!$M$12,(Model!$AJ$13*BG44+Model!$AJ$14*BI44+Model!$AJ$15*BH43+Model!$AJ$16*BH45)/Model!$AJ$17))</f>
        <v>0.56611270043841511</v>
      </c>
      <c r="BI44" s="12">
        <f ca="1">IF(Model!$M$18=0,0,IF(AND(Model!$M$16=1,BI$4&gt;=Model!$M$13-0.000000001,BI$4&lt;=Model!$M$13+Model!$M$15+0.000000001,$A44&gt;=Model!$M$14-0.000000001,$A44&lt;=Model!$M$14+Model!$M$15+0.000000001),Model!$M$12,(Model!$AJ$13*BH44+Model!$AJ$14*BJ44+Model!$AJ$15*BI43+Model!$AJ$16*BI45)/Model!$AJ$17))</f>
        <v>0.5641895565634375</v>
      </c>
      <c r="BJ44" s="12">
        <f ca="1">IF(Model!$M$18=0,0,IF(AND(Model!$M$16=1,BJ$4&gt;=Model!$M$13-0.000000001,BJ$4&lt;=Model!$M$13+Model!$M$15+0.000000001,$A44&gt;=Model!$M$14-0.000000001,$A44&lt;=Model!$M$14+Model!$M$15+0.000000001),Model!$M$12,BI44))</f>
        <v>0.5641895565634375</v>
      </c>
      <c r="BK44" s="1"/>
    </row>
    <row r="45" spans="1:63" ht="13.5" customHeight="1">
      <c r="A45" s="14">
        <f>Model!$M$7-40*Model!$AJ$9</f>
        <v>0</v>
      </c>
      <c r="B45" s="12">
        <f>IF(Model!$M$18=0,0,IF(AND(Model!$M$16=1,B$4&gt;=Model!$M$13-0.000000001,B$4&lt;=Model!$M$13+Model!$M$15+0.000000001,$A45&gt;=Model!$M$14-0.000000001,$A45&lt;=Model!$M$14+Model!$M$15+0.000000001),Model!$M$12,Model!$M$11))</f>
        <v>1</v>
      </c>
      <c r="C45" s="12">
        <f ca="1">IF(Model!$M$18=0,0,IF(AND(Model!$M$16=1,C$4&gt;=Model!$M$13-0.000000001,C$4&lt;=Model!$M$13+Model!$M$15+0.000000001,$A45&gt;=Model!$M$14-0.000000001,$A45&lt;=Model!$M$14+Model!$M$15+0.000000001),Model!$M$12,C44))</f>
        <v>0.99991082173863644</v>
      </c>
      <c r="D45" s="12">
        <f ca="1">IF(Model!$M$18=0,0,IF(AND(Model!$M$16=1,D$4&gt;=Model!$M$13-0.000000001,D$4&lt;=Model!$M$13+Model!$M$15+0.000000001,$A45&gt;=Model!$M$14-0.000000001,$A45&lt;=Model!$M$14+Model!$M$15+0.000000001),Model!$M$12,D44))</f>
        <v>0.99978093089400799</v>
      </c>
      <c r="E45" s="12">
        <f ca="1">IF(Model!$M$18=0,0,IF(AND(Model!$M$16=1,E$4&gt;=Model!$M$13-0.000000001,E$4&lt;=Model!$M$13+Model!$M$15+0.000000001,$A45&gt;=Model!$M$14-0.000000001,$A45&lt;=Model!$M$14+Model!$M$15+0.000000001),Model!$M$12,E44))</f>
        <v>0.99959573247453659</v>
      </c>
      <c r="F45" s="12">
        <f ca="1">IF(Model!$M$18=0,0,IF(AND(Model!$M$16=1,F$4&gt;=Model!$M$13-0.000000001,F$4&lt;=Model!$M$13+Model!$M$15+0.000000001,$A45&gt;=Model!$M$14-0.000000001,$A45&lt;=Model!$M$14+Model!$M$15+0.000000001),Model!$M$12,F44))</f>
        <v>0.99933606944268571</v>
      </c>
      <c r="G45" s="12">
        <f ca="1">IF(Model!$M$18=0,0,IF(AND(Model!$M$16=1,G$4&gt;=Model!$M$13-0.000000001,G$4&lt;=Model!$M$13+Model!$M$15+0.000000001,$A45&gt;=Model!$M$14-0.000000001,$A45&lt;=Model!$M$14+Model!$M$15+0.000000001),Model!$M$12,G44))</f>
        <v>0.99897714366339108</v>
      </c>
      <c r="H45" s="12">
        <f ca="1">IF(Model!$M$18=0,0,IF(AND(Model!$M$16=1,H$4&gt;=Model!$M$13-0.000000001,H$4&lt;=Model!$M$13+Model!$M$15+0.000000001,$A45&gt;=Model!$M$14-0.000000001,$A45&lt;=Model!$M$14+Model!$M$15+0.000000001),Model!$M$12,H44))</f>
        <v>0.99848736291450169</v>
      </c>
      <c r="I45" s="12">
        <f ca="1">IF(Model!$M$18=0,0,IF(AND(Model!$M$16=1,I$4&gt;=Model!$M$13-0.000000001,I$4&lt;=Model!$M$13+Model!$M$15+0.000000001,$A45&gt;=Model!$M$14-0.000000001,$A45&lt;=Model!$M$14+Model!$M$15+0.000000001),Model!$M$12,I44))</f>
        <v>0.99782720850251727</v>
      </c>
      <c r="J45" s="12">
        <f ca="1">IF(Model!$M$18=0,0,IF(AND(Model!$M$16=1,J$4&gt;=Model!$M$13-0.000000001,J$4&lt;=Model!$M$13+Model!$M$15+0.000000001,$A45&gt;=Model!$M$14-0.000000001,$A45&lt;=Model!$M$14+Model!$M$15+0.000000001),Model!$M$12,J44))</f>
        <v>0.99694827080813386</v>
      </c>
      <c r="K45" s="12">
        <f ca="1">IF(Model!$M$18=0,0,IF(AND(Model!$M$16=1,K$4&gt;=Model!$M$13-0.000000001,K$4&lt;=Model!$M$13+Model!$M$15+0.000000001,$A45&gt;=Model!$M$14-0.000000001,$A45&lt;=Model!$M$14+Model!$M$15+0.000000001),Model!$M$12,K44))</f>
        <v>0.99579265602647626</v>
      </c>
      <c r="L45" s="12">
        <f ca="1">IF(Model!$M$18=0,0,IF(AND(Model!$M$16=1,L$4&gt;=Model!$M$13-0.000000001,L$4&lt;=Model!$M$13+Model!$M$15+0.000000001,$A45&gt;=Model!$M$14-0.000000001,$A45&lt;=Model!$M$14+Model!$M$15+0.000000001),Model!$M$12,L44))</f>
        <v>0.99429301322319108</v>
      </c>
      <c r="M45" s="12">
        <f ca="1">IF(Model!$M$18=0,0,IF(AND(Model!$M$16=1,M$4&gt;=Model!$M$13-0.000000001,M$4&lt;=Model!$M$13+Model!$M$15+0.000000001,$A45&gt;=Model!$M$14-0.000000001,$A45&lt;=Model!$M$14+Model!$M$15+0.000000001),Model!$M$12,M44))</f>
        <v>0.99237344629149071</v>
      </c>
      <c r="N45" s="12">
        <f ca="1">IF(Model!$M$18=0,0,IF(AND(Model!$M$16=1,N$4&gt;=Model!$M$13-0.000000001,N$4&lt;=Model!$M$13+Model!$M$15+0.000000001,$A45&gt;=Model!$M$14-0.000000001,$A45&lt;=Model!$M$14+Model!$M$15+0.000000001),Model!$M$12,N44))</f>
        <v>0.98995153591322727</v>
      </c>
      <c r="O45" s="12">
        <f ca="1">IF(Model!$M$18=0,0,IF(AND(Model!$M$16=1,O$4&gt;=Model!$M$13-0.000000001,O$4&lt;=Model!$M$13+Model!$M$15+0.000000001,$A45&gt;=Model!$M$14-0.000000001,$A45&lt;=Model!$M$14+Model!$M$15+0.000000001),Model!$M$12,O44))</f>
        <v>0.98694158141297594</v>
      </c>
      <c r="P45" s="12">
        <f ca="1">IF(Model!$M$18=0,0,IF(AND(Model!$M$16=1,P$4&gt;=Model!$M$13-0.000000001,P$4&lt;=Model!$M$13+Model!$M$15+0.000000001,$A45&gt;=Model!$M$14-0.000000001,$A45&lt;=Model!$M$14+Model!$M$15+0.000000001),Model!$M$12,P44))</f>
        <v>0.9832589777834212</v>
      </c>
      <c r="Q45" s="12">
        <f ca="1">IF(Model!$M$18=0,0,IF(AND(Model!$M$16=1,Q$4&gt;=Model!$M$13-0.000000001,Q$4&lt;=Model!$M$13+Model!$M$15+0.000000001,$A45&gt;=Model!$M$14-0.000000001,$A45&lt;=Model!$M$14+Model!$M$15+0.000000001),Model!$M$12,Q44))</f>
        <v>0.97882539705553628</v>
      </c>
      <c r="R45" s="12">
        <f ca="1">IF(Model!$M$18=0,0,IF(AND(Model!$M$16=1,R$4&gt;=Model!$M$13-0.000000001,R$4&lt;=Model!$M$13+Model!$M$15+0.000000001,$A45&gt;=Model!$M$14-0.000000001,$A45&lt;=Model!$M$14+Model!$M$15+0.000000001),Model!$M$12,R44))</f>
        <v>0.97357421040375813</v>
      </c>
      <c r="S45" s="12">
        <f ca="1">IF(Model!$M$18=0,0,IF(AND(Model!$M$16=1,S$4&gt;=Model!$M$13-0.000000001,S$4&lt;=Model!$M$13+Model!$M$15+0.000000001,$A45&gt;=Model!$M$14-0.000000001,$A45&lt;=Model!$M$14+Model!$M$15+0.000000001),Model!$M$12,S44))</f>
        <v>0.96745545346880613</v>
      </c>
      <c r="T45" s="12">
        <f ca="1">IF(Model!$M$18=0,0,IF(AND(Model!$M$16=1,T$4&gt;=Model!$M$13-0.000000001,T$4&lt;=Model!$M$13+Model!$M$15+0.000000001,$A45&gt;=Model!$M$14-0.000000001,$A45&lt;=Model!$M$14+Model!$M$15+0.000000001),Model!$M$12,T44))</f>
        <v>0.96043966835108341</v>
      </c>
      <c r="U45" s="12">
        <f ca="1">IF(Model!$M$18=0,0,IF(AND(Model!$M$16=1,U$4&gt;=Model!$M$13-0.000000001,U$4&lt;=Model!$M$13+Model!$M$15+0.000000001,$A45&gt;=Model!$M$14-0.000000001,$A45&lt;=Model!$M$14+Model!$M$15+0.000000001),Model!$M$12,U44))</f>
        <v>0.95252015451701333</v>
      </c>
      <c r="V45" s="12">
        <f ca="1">IF(Model!$M$18=0,0,IF(AND(Model!$M$16=1,V$4&gt;=Model!$M$13-0.000000001,V$4&lt;=Model!$M$13+Model!$M$15+0.000000001,$A45&gt;=Model!$M$14-0.000000001,$A45&lt;=Model!$M$14+Model!$M$15+0.000000001),Model!$M$12,V44))</f>
        <v>0.94371345833589126</v>
      </c>
      <c r="W45" s="12">
        <f ca="1">IF(Model!$M$18=0,0,IF(AND(Model!$M$16=1,W$4&gt;=Model!$M$13-0.000000001,W$4&lt;=Model!$M$13+Model!$M$15+0.000000001,$A45&gt;=Model!$M$14-0.000000001,$A45&lt;=Model!$M$14+Model!$M$15+0.000000001),Model!$M$12,W44))</f>
        <v>0.93405822564646379</v>
      </c>
      <c r="X45" s="12">
        <f ca="1">IF(Model!$M$18=0,0,IF(AND(Model!$M$16=1,X$4&gt;=Model!$M$13-0.000000001,X$4&lt;=Model!$M$13+Model!$M$15+0.000000001,$A45&gt;=Model!$M$14-0.000000001,$A45&lt;=Model!$M$14+Model!$M$15+0.000000001),Model!$M$12,X44))</f>
        <v>0.92361275202147874</v>
      </c>
      <c r="Y45" s="12">
        <f ca="1">IF(Model!$M$18=0,0,IF(AND(Model!$M$16=1,Y$4&gt;=Model!$M$13-0.000000001,Y$4&lt;=Model!$M$13+Model!$M$15+0.000000001,$A45&gt;=Model!$M$14-0.000000001,$A45&lt;=Model!$M$14+Model!$M$15+0.000000001),Model!$M$12,Y44))</f>
        <v>0.91245165800211558</v>
      </c>
      <c r="Z45" s="12">
        <f ca="1">IF(Model!$M$18=0,0,IF(AND(Model!$M$16=1,Z$4&gt;=Model!$M$13-0.000000001,Z$4&lt;=Model!$M$13+Model!$M$15+0.000000001,$A45&gt;=Model!$M$14-0.000000001,$A45&lt;=Model!$M$14+Model!$M$15+0.000000001),Model!$M$12,Z44))</f>
        <v>0.90066210467303298</v>
      </c>
      <c r="AA45" s="12">
        <f ca="1">IF(Model!$M$18=0,0,IF(AND(Model!$M$16=1,AA$4&gt;=Model!$M$13-0.000000001,AA$4&lt;=Model!$M$13+Model!$M$15+0.000000001,$A45&gt;=Model!$M$14-0.000000001,$A45&lt;=Model!$M$14+Model!$M$15+0.000000001),Model!$M$12,AA44))</f>
        <v>0.88833988871302583</v>
      </c>
      <c r="AB45" s="12">
        <f ca="1">IF(Model!$M$18=0,0,IF(AND(Model!$M$16=1,AB$4&gt;=Model!$M$13-0.000000001,AB$4&lt;=Model!$M$13+Model!$M$15+0.000000001,$A45&gt;=Model!$M$14-0.000000001,$A45&lt;=Model!$M$14+Model!$M$15+0.000000001),Model!$M$12,AB44))</f>
        <v>0.87558566054542697</v>
      </c>
      <c r="AC45" s="12">
        <f ca="1">IF(Model!$M$18=0,0,IF(AND(Model!$M$16=1,AC$4&gt;=Model!$M$13-0.000000001,AC$4&lt;=Model!$M$13+Model!$M$15+0.000000001,$A45&gt;=Model!$M$14-0.000000001,$A45&lt;=Model!$M$14+Model!$M$15+0.000000001),Model!$M$12,AC44))</f>
        <v>0.8625014278106794</v>
      </c>
      <c r="AD45" s="12">
        <f ca="1">IF(Model!$M$18=0,0,IF(AND(Model!$M$16=1,AD$4&gt;=Model!$M$13-0.000000001,AD$4&lt;=Model!$M$13+Model!$M$15+0.000000001,$A45&gt;=Model!$M$14-0.000000001,$A45&lt;=Model!$M$14+Model!$M$15+0.000000001),Model!$M$12,AD44))</f>
        <v>0.849187452698838</v>
      </c>
      <c r="AE45" s="12">
        <f ca="1">IF(Model!$M$18=0,0,IF(AND(Model!$M$16=1,AE$4&gt;=Model!$M$13-0.000000001,AE$4&lt;=Model!$M$13+Model!$M$15+0.000000001,$A45&gt;=Model!$M$14-0.000000001,$A45&lt;=Model!$M$14+Model!$M$15+0.000000001),Model!$M$12,AE44))</f>
        <v>0.83573962072093233</v>
      </c>
      <c r="AF45" s="12">
        <f ca="1">IF(Model!$M$18=0,0,IF(AND(Model!$M$16=1,AF$4&gt;=Model!$M$13-0.000000001,AF$4&lt;=Model!$M$13+Model!$M$15+0.000000001,$A45&gt;=Model!$M$14-0.000000001,$A45&lt;=Model!$M$14+Model!$M$15+0.000000001),Model!$M$12,AF44))</f>
        <v>0.82224733596928279</v>
      </c>
      <c r="AG45" s="12">
        <f ca="1">IF(Model!$M$18=0,0,IF(AND(Model!$M$16=1,AG$4&gt;=Model!$M$13-0.000000001,AG$4&lt;=Model!$M$13+Model!$M$15+0.000000001,$A45&gt;=Model!$M$14-0.000000001,$A45&lt;=Model!$M$14+Model!$M$15+0.000000001),Model!$M$12,AG44))</f>
        <v>0.80879197200995334</v>
      </c>
      <c r="AH45" s="12">
        <f ca="1">IF(Model!$M$18=0,0,IF(AND(Model!$M$16=1,AH$4&gt;=Model!$M$13-0.000000001,AH$4&lt;=Model!$M$13+Model!$M$15+0.000000001,$A45&gt;=Model!$M$14-0.000000001,$A45&lt;=Model!$M$14+Model!$M$15+0.000000001),Model!$M$12,AH44))</f>
        <v>0.79544587516384813</v>
      </c>
      <c r="AI45" s="12">
        <f ca="1">IF(Model!$M$18=0,0,IF(AND(Model!$M$16=1,AI$4&gt;=Model!$M$13-0.000000001,AI$4&lt;=Model!$M$13+Model!$M$15+0.000000001,$A45&gt;=Model!$M$14-0.000000001,$A45&lt;=Model!$M$14+Model!$M$15+0.000000001),Model!$M$12,AI44))</f>
        <v>0.7822718824428927</v>
      </c>
      <c r="AJ45" s="12">
        <f ca="1">IF(Model!$M$18=0,0,IF(AND(Model!$M$16=1,AJ$4&gt;=Model!$M$13-0.000000001,AJ$4&lt;=Model!$M$13+Model!$M$15+0.000000001,$A45&gt;=Model!$M$14-0.000000001,$A45&lt;=Model!$M$14+Model!$M$15+0.000000001),Model!$M$12,AJ44))</f>
        <v>0.76932328679507667</v>
      </c>
      <c r="AK45" s="12">
        <f ca="1">IF(Model!$M$18=0,0,IF(AND(Model!$M$16=1,AK$4&gt;=Model!$M$13-0.000000001,AK$4&lt;=Model!$M$13+Model!$M$15+0.000000001,$A45&gt;=Model!$M$14-0.000000001,$A45&lt;=Model!$M$14+Model!$M$15+0.000000001),Model!$M$12,AK44))</f>
        <v>0.75664416290249725</v>
      </c>
      <c r="AL45" s="12">
        <f ca="1">IF(Model!$M$18=0,0,IF(AND(Model!$M$16=1,AL$4&gt;=Model!$M$13-0.000000001,AL$4&lt;=Model!$M$13+Model!$M$15+0.000000001,$A45&gt;=Model!$M$14-0.000000001,$A45&lt;=Model!$M$14+Model!$M$15+0.000000001),Model!$M$12,AL44))</f>
        <v>0.74426995943677143</v>
      </c>
      <c r="AM45" s="12">
        <f ca="1">IF(Model!$M$18=0,0,IF(AND(Model!$M$16=1,AM$4&gt;=Model!$M$13-0.000000001,AM$4&lt;=Model!$M$13+Model!$M$15+0.000000001,$A45&gt;=Model!$M$14-0.000000001,$A45&lt;=Model!$M$14+Model!$M$15+0.000000001),Model!$M$12,AM44))</f>
        <v>0.73222826714514155</v>
      </c>
      <c r="AN45" s="12">
        <f ca="1">IF(Model!$M$18=0,0,IF(AND(Model!$M$16=1,AN$4&gt;=Model!$M$13-0.000000001,AN$4&lt;=Model!$M$13+Model!$M$15+0.000000001,$A45&gt;=Model!$M$14-0.000000001,$A45&lt;=Model!$M$14+Model!$M$15+0.000000001),Model!$M$12,AN44))</f>
        <v>0.72053968336015251</v>
      </c>
      <c r="AO45" s="12">
        <f ca="1">IF(Model!$M$18=0,0,IF(AND(Model!$M$16=1,AO$4&gt;=Model!$M$13-0.000000001,AO$4&lt;=Model!$M$13+Model!$M$15+0.000000001,$A45&gt;=Model!$M$14-0.000000001,$A45&lt;=Model!$M$14+Model!$M$15+0.000000001),Model!$M$12,AO44))</f>
        <v>0.70921870900849637</v>
      </c>
      <c r="AP45" s="12">
        <f ca="1">IF(Model!$M$18=0,0,IF(AND(Model!$M$16=1,AP$4&gt;=Model!$M$13-0.000000001,AP$4&lt;=Model!$M$13+Model!$M$15+0.000000001,$A45&gt;=Model!$M$14-0.000000001,$A45&lt;=Model!$M$14+Model!$M$15+0.000000001),Model!$M$12,AP44))</f>
        <v>0.69827463095553011</v>
      </c>
      <c r="AQ45" s="12">
        <f ca="1">IF(Model!$M$18=0,0,IF(AND(Model!$M$16=1,AQ$4&gt;=Model!$M$13-0.000000001,AQ$4&lt;=Model!$M$13+Model!$M$15+0.000000001,$A45&gt;=Model!$M$14-0.000000001,$A45&lt;=Model!$M$14+Model!$M$15+0.000000001),Model!$M$12,AQ44))</f>
        <v>0.68771235850424706</v>
      </c>
      <c r="AR45" s="12">
        <f ca="1">IF(Model!$M$18=0,0,IF(AND(Model!$M$16=1,AR$4&gt;=Model!$M$13-0.000000001,AR$4&lt;=Model!$M$13+Model!$M$15+0.000000001,$A45&gt;=Model!$M$14-0.000000001,$A45&lt;=Model!$M$14+Model!$M$15+0.000000001),Model!$M$12,AR44))</f>
        <v>0.67753319699538228</v>
      </c>
      <c r="AS45" s="12">
        <f ca="1">IF(Model!$M$18=0,0,IF(AND(Model!$M$16=1,AS$4&gt;=Model!$M$13-0.000000001,AS$4&lt;=Model!$M$13+Model!$M$15+0.000000001,$A45&gt;=Model!$M$14-0.000000001,$A45&lt;=Model!$M$14+Model!$M$15+0.000000001),Model!$M$12,AS44))</f>
        <v>0.66773555349330904</v>
      </c>
      <c r="AT45" s="12">
        <f ca="1">IF(Model!$M$18=0,0,IF(AND(Model!$M$16=1,AT$4&gt;=Model!$M$13-0.000000001,AT$4&lt;=Model!$M$13+Model!$M$15+0.000000001,$A45&gt;=Model!$M$14-0.000000001,$A45&lt;=Model!$M$14+Model!$M$15+0.000000001),Model!$M$12,AT44))</f>
        <v>0.65831557990648393</v>
      </c>
      <c r="AU45" s="12">
        <f ca="1">IF(Model!$M$18=0,0,IF(AND(Model!$M$16=1,AU$4&gt;=Model!$M$13-0.000000001,AU$4&lt;=Model!$M$13+Model!$M$15+0.000000001,$A45&gt;=Model!$M$14-0.000000001,$A45&lt;=Model!$M$14+Model!$M$15+0.000000001),Model!$M$12,AU44))</f>
        <v>0.64926776850589363</v>
      </c>
      <c r="AV45" s="12">
        <f ca="1">IF(Model!$M$18=0,0,IF(AND(Model!$M$16=1,AV$4&gt;=Model!$M$13-0.000000001,AV$4&lt;=Model!$M$13+Model!$M$15+0.000000001,$A45&gt;=Model!$M$14-0.000000001,$A45&lt;=Model!$M$14+Model!$M$15+0.000000001),Model!$M$12,AV44))</f>
        <v>0.64058552505742572</v>
      </c>
      <c r="AW45" s="12">
        <f ca="1">IF(Model!$M$18=0,0,IF(AND(Model!$M$16=1,AW$4&gt;=Model!$M$13-0.000000001,AW$4&lt;=Model!$M$13+Model!$M$15+0.000000001,$A45&gt;=Model!$M$14-0.000000001,$A45&lt;=Model!$M$14+Model!$M$15+0.000000001),Model!$M$12,AW44))</f>
        <v>0.6322617576065378</v>
      </c>
      <c r="AX45" s="12">
        <f ca="1">IF(Model!$M$18=0,0,IF(AND(Model!$M$16=1,AX$4&gt;=Model!$M$13-0.000000001,AX$4&lt;=Model!$M$13+Model!$M$15+0.000000001,$A45&gt;=Model!$M$14-0.000000001,$A45&lt;=Model!$M$14+Model!$M$15+0.000000001),Model!$M$12,AX44))</f>
        <v>0.62428953706409385</v>
      </c>
      <c r="AY45" s="12">
        <f ca="1">IF(Model!$M$18=0,0,IF(AND(Model!$M$16=1,AY$4&gt;=Model!$M$13-0.000000001,AY$4&lt;=Model!$M$13+Model!$M$15+0.000000001,$A45&gt;=Model!$M$14-0.000000001,$A45&lt;=Model!$M$14+Model!$M$15+0.000000001),Model!$M$12,AY44))</f>
        <v>0.61666291309248755</v>
      </c>
      <c r="AZ45" s="12">
        <f ca="1">IF(Model!$M$18=0,0,IF(AND(Model!$M$16=1,AZ$4&gt;=Model!$M$13-0.000000001,AZ$4&lt;=Model!$M$13+Model!$M$15+0.000000001,$A45&gt;=Model!$M$14-0.000000001,$A45&lt;=Model!$M$14+Model!$M$15+0.000000001),Model!$M$12,AZ44))</f>
        <v>0.60937801130583125</v>
      </c>
      <c r="BA45" s="12">
        <f ca="1">IF(Model!$M$18=0,0,IF(AND(Model!$M$16=1,BA$4&gt;=Model!$M$13-0.000000001,BA$4&lt;=Model!$M$13+Model!$M$15+0.000000001,$A45&gt;=Model!$M$14-0.000000001,$A45&lt;=Model!$M$14+Model!$M$15+0.000000001),Model!$M$12,BA44))</f>
        <v>0.60243460454829556</v>
      </c>
      <c r="BB45" s="12">
        <f ca="1">IF(Model!$M$18=0,0,IF(AND(Model!$M$16=1,BB$4&gt;=Model!$M$13-0.000000001,BB$4&lt;=Model!$M$13+Model!$M$15+0.000000001,$A45&gt;=Model!$M$14-0.000000001,$A45&lt;=Model!$M$14+Model!$M$15+0.000000001),Model!$M$12,BB44))</f>
        <v>0.59583845605917496</v>
      </c>
      <c r="BC45" s="12">
        <f ca="1">IF(Model!$M$18=0,0,IF(AND(Model!$M$16=1,BC$4&gt;=Model!$M$13-0.000000001,BC$4&lt;=Model!$M$13+Model!$M$15+0.000000001,$A45&gt;=Model!$M$14-0.000000001,$A45&lt;=Model!$M$14+Model!$M$15+0.000000001),Model!$M$12,BC44))</f>
        <v>0.58960489759592638</v>
      </c>
      <c r="BD45" s="12">
        <f ca="1">IF(Model!$M$18=0,0,IF(AND(Model!$M$16=1,BD$4&gt;=Model!$M$13-0.000000001,BD$4&lt;=Model!$M$13+Model!$M$15+0.000000001,$A45&gt;=Model!$M$14-0.000000001,$A45&lt;=Model!$M$14+Model!$M$15+0.000000001),Model!$M$12,BD44))</f>
        <v>0.58376436535661647</v>
      </c>
      <c r="BE45" s="12">
        <f ca="1">IF(Model!$M$18=0,0,IF(AND(Model!$M$16=1,BE$4&gt;=Model!$M$13-0.000000001,BE$4&lt;=Model!$M$13+Model!$M$15+0.000000001,$A45&gt;=Model!$M$14-0.000000001,$A45&lt;=Model!$M$14+Model!$M$15+0.000000001),Model!$M$12,BE44))</f>
        <v>0.57837102451230371</v>
      </c>
      <c r="BF45" s="12">
        <f ca="1">IF(Model!$M$18=0,0,IF(AND(Model!$M$16=1,BF$4&gt;=Model!$M$13-0.000000001,BF$4&lt;=Model!$M$13+Model!$M$15+0.000000001,$A45&gt;=Model!$M$14-0.000000001,$A45&lt;=Model!$M$14+Model!$M$15+0.000000001),Model!$M$12,BF44))</f>
        <v>0.57351625342651713</v>
      </c>
      <c r="BG45" s="12">
        <f ca="1">IF(Model!$M$18=0,0,IF(AND(Model!$M$16=1,BG$4&gt;=Model!$M$13-0.000000001,BG$4&lt;=Model!$M$13+Model!$M$15+0.000000001,$A45&gt;=Model!$M$14-0.000000001,$A45&lt;=Model!$M$14+Model!$M$15+0.000000001),Model!$M$12,BG44))</f>
        <v>0.56934976291763306</v>
      </c>
      <c r="BH45" s="12">
        <f ca="1">IF(Model!$M$18=0,0,IF(AND(Model!$M$16=1,BH$4&gt;=Model!$M$13-0.000000001,BH$4&lt;=Model!$M$13+Model!$M$15+0.000000001,$A45&gt;=Model!$M$14-0.000000001,$A45&lt;=Model!$M$14+Model!$M$15+0.000000001),Model!$M$12,BH44))</f>
        <v>0.56611270043841511</v>
      </c>
      <c r="BI45" s="12">
        <f ca="1">IF(Model!$M$18=0,0,IF(AND(Model!$M$16=1,BI$4&gt;=Model!$M$13-0.000000001,BI$4&lt;=Model!$M$13+Model!$M$15+0.000000001,$A45&gt;=Model!$M$14-0.000000001,$A45&lt;=Model!$M$14+Model!$M$15+0.000000001),Model!$M$12,BI44))</f>
        <v>0.5641895565634375</v>
      </c>
      <c r="BJ45" s="12">
        <f ca="1">IF(Model!$M$18=0,0,IF(AND(Model!$M$16=1,BJ$4&gt;=Model!$M$13-0.000000001,BJ$4&lt;=Model!$M$13+Model!$M$15+0.000000001,$A45&gt;=Model!$M$14-0.000000001,$A45&lt;=Model!$M$14+Model!$M$15+0.000000001),Model!$M$12,BI45))</f>
        <v>0.5641895565634375</v>
      </c>
      <c r="BK45" s="1"/>
    </row>
    <row r="46" spans="1:63" ht="13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</row>
    <row r="47" spans="1:63" ht="13.5" customHeight="1">
      <c r="A47" s="1"/>
      <c r="B47" s="20" t="s">
        <v>49</v>
      </c>
      <c r="C47" s="20" t="s">
        <v>49</v>
      </c>
      <c r="D47" s="20" t="s">
        <v>49</v>
      </c>
      <c r="E47" s="20" t="s">
        <v>49</v>
      </c>
      <c r="F47" s="20" t="s">
        <v>49</v>
      </c>
      <c r="G47" s="20" t="s">
        <v>49</v>
      </c>
      <c r="H47" s="20" t="s">
        <v>49</v>
      </c>
      <c r="I47" s="20" t="s">
        <v>49</v>
      </c>
      <c r="J47" s="20" t="s">
        <v>49</v>
      </c>
      <c r="K47" s="20" t="s">
        <v>49</v>
      </c>
      <c r="L47" s="20" t="s">
        <v>49</v>
      </c>
      <c r="M47" s="20" t="s">
        <v>49</v>
      </c>
      <c r="N47" s="20" t="s">
        <v>49</v>
      </c>
      <c r="O47" s="20" t="s">
        <v>49</v>
      </c>
      <c r="P47" s="20" t="s">
        <v>49</v>
      </c>
      <c r="Q47" s="20" t="s">
        <v>49</v>
      </c>
      <c r="R47" s="20" t="s">
        <v>49</v>
      </c>
      <c r="S47" s="20" t="s">
        <v>49</v>
      </c>
      <c r="T47" s="20" t="s">
        <v>49</v>
      </c>
      <c r="U47" s="20" t="s">
        <v>49</v>
      </c>
      <c r="V47" s="20" t="s">
        <v>49</v>
      </c>
      <c r="W47" s="20" t="s">
        <v>49</v>
      </c>
      <c r="X47" s="20" t="s">
        <v>49</v>
      </c>
      <c r="Y47" s="20" t="s">
        <v>49</v>
      </c>
      <c r="Z47" s="20" t="s">
        <v>49</v>
      </c>
      <c r="AA47" s="20" t="s">
        <v>49</v>
      </c>
      <c r="AB47" s="20" t="s">
        <v>49</v>
      </c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</row>
    <row r="48" spans="1:63" ht="13.5" customHeight="1">
      <c r="A48" s="1"/>
      <c r="B48" s="20" t="s">
        <v>50</v>
      </c>
      <c r="C48" s="20" t="s">
        <v>50</v>
      </c>
      <c r="D48" s="20" t="s">
        <v>50</v>
      </c>
      <c r="E48" s="20" t="s">
        <v>50</v>
      </c>
      <c r="F48" s="20" t="s">
        <v>50</v>
      </c>
      <c r="G48" s="20" t="s">
        <v>50</v>
      </c>
      <c r="H48" s="20" t="s">
        <v>50</v>
      </c>
      <c r="I48" s="31">
        <f ca="1">IF(Model!M18=0,NA(),MAX(B51:BJ91))</f>
        <v>8.4410256562250652E-13</v>
      </c>
      <c r="J48" s="31"/>
      <c r="K48" s="31"/>
      <c r="L48" s="1"/>
      <c r="M48" s="20" t="s">
        <v>51</v>
      </c>
      <c r="N48" s="20" t="s">
        <v>51</v>
      </c>
      <c r="O48" s="20" t="s">
        <v>51</v>
      </c>
      <c r="P48" s="20" t="s">
        <v>51</v>
      </c>
      <c r="Q48" s="20" t="s">
        <v>51</v>
      </c>
      <c r="R48" s="20" t="s">
        <v>51</v>
      </c>
      <c r="S48" s="20" t="s">
        <v>51</v>
      </c>
      <c r="T48" s="20" t="s">
        <v>51</v>
      </c>
      <c r="U48" s="20" t="s">
        <v>51</v>
      </c>
      <c r="V48" s="20" t="s">
        <v>51</v>
      </c>
      <c r="W48" s="20" t="s">
        <v>51</v>
      </c>
      <c r="X48" s="20" t="s">
        <v>51</v>
      </c>
      <c r="Y48" s="20" t="s">
        <v>51</v>
      </c>
      <c r="Z48" s="20" t="s">
        <v>51</v>
      </c>
      <c r="AA48" s="20" t="s">
        <v>51</v>
      </c>
      <c r="AB48" s="20" t="s">
        <v>51</v>
      </c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</row>
    <row r="49" spans="1:63" ht="13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</row>
    <row r="50" spans="1:63" ht="13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</row>
    <row r="51" spans="1:63" ht="13.5" customHeight="1">
      <c r="A51" s="1"/>
      <c r="B51" s="15">
        <f>IF(Model!$M$18=0,NA(),ABS(B5-IF(AND(Model!$M$16=1,B$4&gt;=Model!$M$13-0.000000001,B$4&lt;=Model!$M$13+Model!$M$15+0.000000001,$A5&gt;=Model!$M$14-0.000000001,$A5&lt;=Model!$M$14+Model!$M$15+0.000000001),Model!$M$12,Model!$M$11)))</f>
        <v>0</v>
      </c>
      <c r="C51" s="15">
        <f ca="1">IF(Model!$M$18=0,NA(),ABS(C5-IF(AND(Model!$M$16=1,C$4&gt;=Model!$M$13-0.000000001,C$4&lt;=Model!$M$13+Model!$M$15+0.000000001,$A5&gt;=Model!$M$14-0.000000001,$A5&lt;=Model!$M$14+Model!$M$15+0.000000001),Model!$M$12,C6)))</f>
        <v>0</v>
      </c>
      <c r="D51" s="15">
        <f ca="1">IF(Model!$M$18=0,NA(),ABS(D5-IF(AND(Model!$M$16=1,D$4&gt;=Model!$M$13-0.000000001,D$4&lt;=Model!$M$13+Model!$M$15+0.000000001,$A5&gt;=Model!$M$14-0.000000001,$A5&lt;=Model!$M$14+Model!$M$15+0.000000001),Model!$M$12,D6)))</f>
        <v>0</v>
      </c>
      <c r="E51" s="15">
        <f ca="1">IF(Model!$M$18=0,NA(),ABS(E5-IF(AND(Model!$M$16=1,E$4&gt;=Model!$M$13-0.000000001,E$4&lt;=Model!$M$13+Model!$M$15+0.000000001,$A5&gt;=Model!$M$14-0.000000001,$A5&lt;=Model!$M$14+Model!$M$15+0.000000001),Model!$M$12,E6)))</f>
        <v>3.3306690738754696E-16</v>
      </c>
      <c r="F51" s="15">
        <f ca="1">IF(Model!$M$18=0,NA(),ABS(F5-IF(AND(Model!$M$16=1,F$4&gt;=Model!$M$13-0.000000001,F$4&lt;=Model!$M$13+Model!$M$15+0.000000001,$A5&gt;=Model!$M$14-0.000000001,$A5&lt;=Model!$M$14+Model!$M$15+0.000000001),Model!$M$12,F6)))</f>
        <v>4.4408920985006262E-16</v>
      </c>
      <c r="G51" s="15">
        <f ca="1">IF(Model!$M$18=0,NA(),ABS(G5-IF(AND(Model!$M$16=1,G$4&gt;=Model!$M$13-0.000000001,G$4&lt;=Model!$M$13+Model!$M$15+0.000000001,$A5&gt;=Model!$M$14-0.000000001,$A5&lt;=Model!$M$14+Model!$M$15+0.000000001),Model!$M$12,G6)))</f>
        <v>3.3306690738754696E-16</v>
      </c>
      <c r="H51" s="15">
        <f ca="1">IF(Model!$M$18=0,NA(),ABS(H5-IF(AND(Model!$M$16=1,H$4&gt;=Model!$M$13-0.000000001,H$4&lt;=Model!$M$13+Model!$M$15+0.000000001,$A5&gt;=Model!$M$14-0.000000001,$A5&lt;=Model!$M$14+Model!$M$15+0.000000001),Model!$M$12,H6)))</f>
        <v>3.3306690738754696E-16</v>
      </c>
      <c r="I51" s="15">
        <f ca="1">IF(Model!$M$18=0,NA(),ABS(I5-IF(AND(Model!$M$16=1,I$4&gt;=Model!$M$13-0.000000001,I$4&lt;=Model!$M$13+Model!$M$15+0.000000001,$A5&gt;=Model!$M$14-0.000000001,$A5&lt;=Model!$M$14+Model!$M$15+0.000000001),Model!$M$12,I6)))</f>
        <v>3.3306690738754696E-16</v>
      </c>
      <c r="J51" s="15">
        <f ca="1">IF(Model!$M$18=0,NA(),ABS(J5-IF(AND(Model!$M$16=1,J$4&gt;=Model!$M$13-0.000000001,J$4&lt;=Model!$M$13+Model!$M$15+0.000000001,$A5&gt;=Model!$M$14-0.000000001,$A5&lt;=Model!$M$14+Model!$M$15+0.000000001),Model!$M$12,J6)))</f>
        <v>2.2204460492503131E-16</v>
      </c>
      <c r="K51" s="15">
        <f ca="1">IF(Model!$M$18=0,NA(),ABS(K5-IF(AND(Model!$M$16=1,K$4&gt;=Model!$M$13-0.000000001,K$4&lt;=Model!$M$13+Model!$M$15+0.000000001,$A5&gt;=Model!$M$14-0.000000001,$A5&lt;=Model!$M$14+Model!$M$15+0.000000001),Model!$M$12,K6)))</f>
        <v>3.3306690738754696E-16</v>
      </c>
      <c r="L51" s="15">
        <f ca="1">IF(Model!$M$18=0,NA(),ABS(L5-IF(AND(Model!$M$16=1,L$4&gt;=Model!$M$13-0.000000001,L$4&lt;=Model!$M$13+Model!$M$15+0.000000001,$A5&gt;=Model!$M$14-0.000000001,$A5&lt;=Model!$M$14+Model!$M$15+0.000000001),Model!$M$12,L6)))</f>
        <v>3.3306690738754696E-16</v>
      </c>
      <c r="M51" s="15">
        <f ca="1">IF(Model!$M$18=0,NA(),ABS(M5-IF(AND(Model!$M$16=1,M$4&gt;=Model!$M$13-0.000000001,M$4&lt;=Model!$M$13+Model!$M$15+0.000000001,$A5&gt;=Model!$M$14-0.000000001,$A5&lt;=Model!$M$14+Model!$M$15+0.000000001),Model!$M$12,M6)))</f>
        <v>4.4408920985006262E-16</v>
      </c>
      <c r="N51" s="15">
        <f ca="1">IF(Model!$M$18=0,NA(),ABS(N5-IF(AND(Model!$M$16=1,N$4&gt;=Model!$M$13-0.000000001,N$4&lt;=Model!$M$13+Model!$M$15+0.000000001,$A5&gt;=Model!$M$14-0.000000001,$A5&lt;=Model!$M$14+Model!$M$15+0.000000001),Model!$M$12,N6)))</f>
        <v>4.4408920985006262E-16</v>
      </c>
      <c r="O51" s="15">
        <f ca="1">IF(Model!$M$18=0,NA(),ABS(O5-IF(AND(Model!$M$16=1,O$4&gt;=Model!$M$13-0.000000001,O$4&lt;=Model!$M$13+Model!$M$15+0.000000001,$A5&gt;=Model!$M$14-0.000000001,$A5&lt;=Model!$M$14+Model!$M$15+0.000000001),Model!$M$12,O6)))</f>
        <v>3.3306690738754696E-16</v>
      </c>
      <c r="P51" s="15">
        <f ca="1">IF(Model!$M$18=0,NA(),ABS(P5-IF(AND(Model!$M$16=1,P$4&gt;=Model!$M$13-0.000000001,P$4&lt;=Model!$M$13+Model!$M$15+0.000000001,$A5&gt;=Model!$M$14-0.000000001,$A5&lt;=Model!$M$14+Model!$M$15+0.000000001),Model!$M$12,P6)))</f>
        <v>3.3306690738754696E-16</v>
      </c>
      <c r="Q51" s="15">
        <f ca="1">IF(Model!$M$18=0,NA(),ABS(Q5-IF(AND(Model!$M$16=1,Q$4&gt;=Model!$M$13-0.000000001,Q$4&lt;=Model!$M$13+Model!$M$15+0.000000001,$A5&gt;=Model!$M$14-0.000000001,$A5&lt;=Model!$M$14+Model!$M$15+0.000000001),Model!$M$12,Q6)))</f>
        <v>3.3306690738754696E-16</v>
      </c>
      <c r="R51" s="15">
        <f ca="1">IF(Model!$M$18=0,NA(),ABS(R5-IF(AND(Model!$M$16=1,R$4&gt;=Model!$M$13-0.000000001,R$4&lt;=Model!$M$13+Model!$M$15+0.000000001,$A5&gt;=Model!$M$14-0.000000001,$A5&lt;=Model!$M$14+Model!$M$15+0.000000001),Model!$M$12,R6)))</f>
        <v>3.3306690738754696E-16</v>
      </c>
      <c r="S51" s="15">
        <f ca="1">IF(Model!$M$18=0,NA(),ABS(S5-IF(AND(Model!$M$16=1,S$4&gt;=Model!$M$13-0.000000001,S$4&lt;=Model!$M$13+Model!$M$15+0.000000001,$A5&gt;=Model!$M$14-0.000000001,$A5&lt;=Model!$M$14+Model!$M$15+0.000000001),Model!$M$12,S6)))</f>
        <v>5.5511151231257827E-16</v>
      </c>
      <c r="T51" s="15">
        <f ca="1">IF(Model!$M$18=0,NA(),ABS(T5-IF(AND(Model!$M$16=1,T$4&gt;=Model!$M$13-0.000000001,T$4&lt;=Model!$M$13+Model!$M$15+0.000000001,$A5&gt;=Model!$M$14-0.000000001,$A5&lt;=Model!$M$14+Model!$M$15+0.000000001),Model!$M$12,T6)))</f>
        <v>5.5511151231257827E-16</v>
      </c>
      <c r="U51" s="15">
        <f ca="1">IF(Model!$M$18=0,NA(),ABS(U5-IF(AND(Model!$M$16=1,U$4&gt;=Model!$M$13-0.000000001,U$4&lt;=Model!$M$13+Model!$M$15+0.000000001,$A5&gt;=Model!$M$14-0.000000001,$A5&lt;=Model!$M$14+Model!$M$15+0.000000001),Model!$M$12,U6)))</f>
        <v>6.6613381477509392E-16</v>
      </c>
      <c r="V51" s="15">
        <f ca="1">IF(Model!$M$18=0,NA(),ABS(V5-IF(AND(Model!$M$16=1,V$4&gt;=Model!$M$13-0.000000001,V$4&lt;=Model!$M$13+Model!$M$15+0.000000001,$A5&gt;=Model!$M$14-0.000000001,$A5&lt;=Model!$M$14+Model!$M$15+0.000000001),Model!$M$12,V6)))</f>
        <v>7.7715611723760958E-16</v>
      </c>
      <c r="W51" s="15">
        <f ca="1">IF(Model!$M$18=0,NA(),ABS(W5-IF(AND(Model!$M$16=1,W$4&gt;=Model!$M$13-0.000000001,W$4&lt;=Model!$M$13+Model!$M$15+0.000000001,$A5&gt;=Model!$M$14-0.000000001,$A5&lt;=Model!$M$14+Model!$M$15+0.000000001),Model!$M$12,W6)))</f>
        <v>9.9920072216264089E-16</v>
      </c>
      <c r="X51" s="15">
        <f ca="1">IF(Model!$M$18=0,NA(),ABS(X5-IF(AND(Model!$M$16=1,X$4&gt;=Model!$M$13-0.000000001,X$4&lt;=Model!$M$13+Model!$M$15+0.000000001,$A5&gt;=Model!$M$14-0.000000001,$A5&lt;=Model!$M$14+Model!$M$15+0.000000001),Model!$M$12,X6)))</f>
        <v>1.1102230246251565E-15</v>
      </c>
      <c r="Y51" s="15">
        <f ca="1">IF(Model!$M$18=0,NA(),ABS(Y5-IF(AND(Model!$M$16=1,Y$4&gt;=Model!$M$13-0.000000001,Y$4&lt;=Model!$M$13+Model!$M$15+0.000000001,$A5&gt;=Model!$M$14-0.000000001,$A5&lt;=Model!$M$14+Model!$M$15+0.000000001),Model!$M$12,Y6)))</f>
        <v>1.6653345369377348E-15</v>
      </c>
      <c r="Z51" s="15">
        <f ca="1">IF(Model!$M$18=0,NA(),ABS(Z5-IF(AND(Model!$M$16=1,Z$4&gt;=Model!$M$13-0.000000001,Z$4&lt;=Model!$M$13+Model!$M$15+0.000000001,$A5&gt;=Model!$M$14-0.000000001,$A5&lt;=Model!$M$14+Model!$M$15+0.000000001),Model!$M$12,Z6)))</f>
        <v>1.9984014443252818E-15</v>
      </c>
      <c r="AA51" s="15">
        <f ca="1">IF(Model!$M$18=0,NA(),ABS(AA5-IF(AND(Model!$M$16=1,AA$4&gt;=Model!$M$13-0.000000001,AA$4&lt;=Model!$M$13+Model!$M$15+0.000000001,$A5&gt;=Model!$M$14-0.000000001,$A5&lt;=Model!$M$14+Model!$M$15+0.000000001),Model!$M$12,AA6)))</f>
        <v>2.4424906541753444E-15</v>
      </c>
      <c r="AB51" s="15">
        <f ca="1">IF(Model!$M$18=0,NA(),ABS(AB5-IF(AND(Model!$M$16=1,AB$4&gt;=Model!$M$13-0.000000001,AB$4&lt;=Model!$M$13+Model!$M$15+0.000000001,$A5&gt;=Model!$M$14-0.000000001,$A5&lt;=Model!$M$14+Model!$M$15+0.000000001),Model!$M$12,AB6)))</f>
        <v>3.1086244689504383E-15</v>
      </c>
      <c r="AC51" s="15">
        <f ca="1">IF(Model!$M$18=0,NA(),ABS(AC5-IF(AND(Model!$M$16=1,AC$4&gt;=Model!$M$13-0.000000001,AC$4&lt;=Model!$M$13+Model!$M$15+0.000000001,$A5&gt;=Model!$M$14-0.000000001,$A5&lt;=Model!$M$14+Model!$M$15+0.000000001),Model!$M$12,AC6)))</f>
        <v>3.8857805861880479E-15</v>
      </c>
      <c r="AD51" s="15">
        <f ca="1">IF(Model!$M$18=0,NA(),ABS(AD5-IF(AND(Model!$M$16=1,AD$4&gt;=Model!$M$13-0.000000001,AD$4&lt;=Model!$M$13+Model!$M$15+0.000000001,$A5&gt;=Model!$M$14-0.000000001,$A5&lt;=Model!$M$14+Model!$M$15+0.000000001),Model!$M$12,AD6)))</f>
        <v>4.7739590058881731E-15</v>
      </c>
      <c r="AE51" s="15">
        <f ca="1">IF(Model!$M$18=0,NA(),ABS(AE5-IF(AND(Model!$M$16=1,AE$4&gt;=Model!$M$13-0.000000001,AE$4&lt;=Model!$M$13+Model!$M$15+0.000000001,$A5&gt;=Model!$M$14-0.000000001,$A5&lt;=Model!$M$14+Model!$M$15+0.000000001),Model!$M$12,AE6)))</f>
        <v>5.8841820305133297E-15</v>
      </c>
      <c r="AF51" s="15">
        <f ca="1">IF(Model!$M$18=0,NA(),ABS(AF5-IF(AND(Model!$M$16=1,AF$4&gt;=Model!$M$13-0.000000001,AF$4&lt;=Model!$M$13+Model!$M$15+0.000000001,$A5&gt;=Model!$M$14-0.000000001,$A5&lt;=Model!$M$14+Model!$M$15+0.000000001),Model!$M$12,AF6)))</f>
        <v>7.4384942649885488E-15</v>
      </c>
      <c r="AG51" s="15">
        <f ca="1">IF(Model!$M$18=0,NA(),ABS(AG5-IF(AND(Model!$M$16=1,AG$4&gt;=Model!$M$13-0.000000001,AG$4&lt;=Model!$M$13+Model!$M$15+0.000000001,$A5&gt;=Model!$M$14-0.000000001,$A5&lt;=Model!$M$14+Model!$M$15+0.000000001),Model!$M$12,AG6)))</f>
        <v>9.3258734068513149E-15</v>
      </c>
      <c r="AH51" s="15">
        <f ca="1">IF(Model!$M$18=0,NA(),ABS(AH5-IF(AND(Model!$M$16=1,AH$4&gt;=Model!$M$13-0.000000001,AH$4&lt;=Model!$M$13+Model!$M$15+0.000000001,$A5&gt;=Model!$M$14-0.000000001,$A5&lt;=Model!$M$14+Model!$M$15+0.000000001),Model!$M$12,AH6)))</f>
        <v>1.1546319456101628E-14</v>
      </c>
      <c r="AI51" s="15">
        <f ca="1">IF(Model!$M$18=0,NA(),ABS(AI5-IF(AND(Model!$M$16=1,AI$4&gt;=Model!$M$13-0.000000001,AI$4&lt;=Model!$M$13+Model!$M$15+0.000000001,$A5&gt;=Model!$M$14-0.000000001,$A5&lt;=Model!$M$14+Model!$M$15+0.000000001),Model!$M$12,AI6)))</f>
        <v>1.4321877017664519E-14</v>
      </c>
      <c r="AJ51" s="15">
        <f ca="1">IF(Model!$M$18=0,NA(),ABS(AJ5-IF(AND(Model!$M$16=1,AJ$4&gt;=Model!$M$13-0.000000001,AJ$4&lt;=Model!$M$13+Model!$M$15+0.000000001,$A5&gt;=Model!$M$14-0.000000001,$A5&lt;=Model!$M$14+Model!$M$15+0.000000001),Model!$M$12,AJ6)))</f>
        <v>1.7763568394002505E-14</v>
      </c>
      <c r="AK51" s="15">
        <f ca="1">IF(Model!$M$18=0,NA(),ABS(AK5-IF(AND(Model!$M$16=1,AK$4&gt;=Model!$M$13-0.000000001,AK$4&lt;=Model!$M$13+Model!$M$15+0.000000001,$A5&gt;=Model!$M$14-0.000000001,$A5&lt;=Model!$M$14+Model!$M$15+0.000000001),Model!$M$12,AK6)))</f>
        <v>2.2093438190040615E-14</v>
      </c>
      <c r="AL51" s="15">
        <f ca="1">IF(Model!$M$18=0,NA(),ABS(AL5-IF(AND(Model!$M$16=1,AL$4&gt;=Model!$M$13-0.000000001,AL$4&lt;=Model!$M$13+Model!$M$15+0.000000001,$A5&gt;=Model!$M$14-0.000000001,$A5&lt;=Model!$M$14+Model!$M$15+0.000000001),Model!$M$12,AL6)))</f>
        <v>2.708944180085382E-14</v>
      </c>
      <c r="AM51" s="15">
        <f ca="1">IF(Model!$M$18=0,NA(),ABS(AM5-IF(AND(Model!$M$16=1,AM$4&gt;=Model!$M$13-0.000000001,AM$4&lt;=Model!$M$13+Model!$M$15+0.000000001,$A5&gt;=Model!$M$14-0.000000001,$A5&lt;=Model!$M$14+Model!$M$15+0.000000001),Model!$M$12,AM6)))</f>
        <v>3.3417713041217212E-14</v>
      </c>
      <c r="AN51" s="15">
        <f ca="1">IF(Model!$M$18=0,NA(),ABS(AN5-IF(AND(Model!$M$16=1,AN$4&gt;=Model!$M$13-0.000000001,AN$4&lt;=Model!$M$13+Model!$M$15+0.000000001,$A5&gt;=Model!$M$14-0.000000001,$A5&lt;=Model!$M$14+Model!$M$15+0.000000001),Model!$M$12,AN6)))</f>
        <v>4.0967229608668276E-14</v>
      </c>
      <c r="AO51" s="15">
        <f ca="1">IF(Model!$M$18=0,NA(),ABS(AO5-IF(AND(Model!$M$16=1,AO$4&gt;=Model!$M$13-0.000000001,AO$4&lt;=Model!$M$13+Model!$M$15+0.000000001,$A5&gt;=Model!$M$14-0.000000001,$A5&lt;=Model!$M$14+Model!$M$15+0.000000001),Model!$M$12,AO6)))</f>
        <v>4.9737991503207013E-14</v>
      </c>
      <c r="AP51" s="15">
        <f ca="1">IF(Model!$M$18=0,NA(),ABS(AP5-IF(AND(Model!$M$16=1,AP$4&gt;=Model!$M$13-0.000000001,AP$4&lt;=Model!$M$13+Model!$M$15+0.000000001,$A5&gt;=Model!$M$14-0.000000001,$A5&lt;=Model!$M$14+Model!$M$15+0.000000001),Model!$M$12,AP6)))</f>
        <v>6.0507154842071031E-14</v>
      </c>
      <c r="AQ51" s="15">
        <f ca="1">IF(Model!$M$18=0,NA(),ABS(AQ5-IF(AND(Model!$M$16=1,AQ$4&gt;=Model!$M$13-0.000000001,AQ$4&lt;=Model!$M$13+Model!$M$15+0.000000001,$A5&gt;=Model!$M$14-0.000000001,$A5&lt;=Model!$M$14+Model!$M$15+0.000000001),Model!$M$12,AQ6)))</f>
        <v>7.3274719625260332E-14</v>
      </c>
      <c r="AR51" s="15">
        <f ca="1">IF(Model!$M$18=0,NA(),ABS(AR5-IF(AND(Model!$M$16=1,AR$4&gt;=Model!$M$13-0.000000001,AR$4&lt;=Model!$M$13+Model!$M$15+0.000000001,$A5&gt;=Model!$M$14-0.000000001,$A5&lt;=Model!$M$14+Model!$M$15+0.000000001),Model!$M$12,AR6)))</f>
        <v>8.8151708155237429E-14</v>
      </c>
      <c r="AS51" s="15">
        <f ca="1">IF(Model!$M$18=0,NA(),ABS(AS5-IF(AND(Model!$M$16=1,AS$4&gt;=Model!$M$13-0.000000001,AS$4&lt;=Model!$M$13+Model!$M$15+0.000000001,$A5&gt;=Model!$M$14-0.000000001,$A5&lt;=Model!$M$14+Model!$M$15+0.000000001),Model!$M$12,AS6)))</f>
        <v>1.0613732115416497E-13</v>
      </c>
      <c r="AT51" s="15">
        <f ca="1">IF(Model!$M$18=0,NA(),ABS(AT5-IF(AND(Model!$M$16=1,AT$4&gt;=Model!$M$13-0.000000001,AT$4&lt;=Model!$M$13+Model!$M$15+0.000000001,$A5&gt;=Model!$M$14-0.000000001,$A5&lt;=Model!$M$14+Model!$M$15+0.000000001),Model!$M$12,AT6)))</f>
        <v>1.2700951401711791E-13</v>
      </c>
      <c r="AU51" s="15">
        <f ca="1">IF(Model!$M$18=0,NA(),ABS(AU5-IF(AND(Model!$M$16=1,AU$4&gt;=Model!$M$13-0.000000001,AU$4&lt;=Model!$M$13+Model!$M$15+0.000000001,$A5&gt;=Model!$M$14-0.000000001,$A5&lt;=Model!$M$14+Model!$M$15+0.000000001),Model!$M$12,AU6)))</f>
        <v>1.5110135365148381E-13</v>
      </c>
      <c r="AV51" s="15">
        <f ca="1">IF(Model!$M$18=0,NA(),ABS(AV5-IF(AND(Model!$M$16=1,AV$4&gt;=Model!$M$13-0.000000001,AV$4&lt;=Model!$M$13+Model!$M$15+0.000000001,$A5&gt;=Model!$M$14-0.000000001,$A5&lt;=Model!$M$14+Model!$M$15+0.000000001),Model!$M$12,AV6)))</f>
        <v>1.7918999617450027E-13</v>
      </c>
      <c r="AW51" s="15">
        <f ca="1">IF(Model!$M$18=0,NA(),ABS(AW5-IF(AND(Model!$M$16=1,AW$4&gt;=Model!$M$13-0.000000001,AW$4&lt;=Model!$M$13+Model!$M$15+0.000000001,$A5&gt;=Model!$M$14-0.000000001,$A5&lt;=Model!$M$14+Model!$M$15+0.000000001),Model!$M$12,AW6)))</f>
        <v>2.1149748619109232E-13</v>
      </c>
      <c r="AX51" s="15">
        <f ca="1">IF(Model!$M$18=0,NA(),ABS(AX5-IF(AND(Model!$M$16=1,AX$4&gt;=Model!$M$13-0.000000001,AX$4&lt;=Model!$M$13+Model!$M$15+0.000000001,$A5&gt;=Model!$M$14-0.000000001,$A5&lt;=Model!$M$14+Model!$M$15+0.000000001),Model!$M$12,AX6)))</f>
        <v>2.4835689060864752E-13</v>
      </c>
      <c r="AY51" s="15">
        <f ca="1">IF(Model!$M$18=0,NA(),ABS(AY5-IF(AND(Model!$M$16=1,AY$4&gt;=Model!$M$13-0.000000001,AY$4&lt;=Model!$M$13+Model!$M$15+0.000000001,$A5&gt;=Model!$M$14-0.000000001,$A5&lt;=Model!$M$14+Model!$M$15+0.000000001),Model!$M$12,AY6)))</f>
        <v>2.8987923172962837E-13</v>
      </c>
      <c r="AZ51" s="15">
        <f ca="1">IF(Model!$M$18=0,NA(),ABS(AZ5-IF(AND(Model!$M$16=1,AZ$4&gt;=Model!$M$13-0.000000001,AZ$4&lt;=Model!$M$13+Model!$M$15+0.000000001,$A5&gt;=Model!$M$14-0.000000001,$A5&lt;=Model!$M$14+Model!$M$15+0.000000001),Model!$M$12,AZ6)))</f>
        <v>3.361755318564974E-13</v>
      </c>
      <c r="BA51" s="15">
        <f ca="1">IF(Model!$M$18=0,NA(),ABS(BA5-IF(AND(Model!$M$16=1,BA$4&gt;=Model!$M$13-0.000000001,BA$4&lt;=Model!$M$13+Model!$M$15+0.000000001,$A5&gt;=Model!$M$14-0.000000001,$A5&lt;=Model!$M$14+Model!$M$15+0.000000001),Model!$M$12,BA6)))</f>
        <v>3.8746783559417963E-13</v>
      </c>
      <c r="BB51" s="15">
        <f ca="1">IF(Model!$M$18=0,NA(),ABS(BB5-IF(AND(Model!$M$16=1,BB$4&gt;=Model!$M$13-0.000000001,BB$4&lt;=Model!$M$13+Model!$M$15+0.000000001,$A5&gt;=Model!$M$14-0.000000001,$A5&lt;=Model!$M$14+Model!$M$15+0.000000001),Model!$M$12,BB6)))</f>
        <v>4.4353409833775004E-13</v>
      </c>
      <c r="BC51" s="15">
        <f ca="1">IF(Model!$M$18=0,NA(),ABS(BC5-IF(AND(Model!$M$16=1,BC$4&gt;=Model!$M$13-0.000000001,BC$4&lt;=Model!$M$13+Model!$M$15+0.000000001,$A5&gt;=Model!$M$14-0.000000001,$A5&lt;=Model!$M$14+Model!$M$15+0.000000001),Model!$M$12,BC6)))</f>
        <v>5.0348614166750849E-13</v>
      </c>
      <c r="BD51" s="15">
        <f ca="1">IF(Model!$M$18=0,NA(),ABS(BD5-IF(AND(Model!$M$16=1,BD$4&gt;=Model!$M$13-0.000000001,BD$4&lt;=Model!$M$13+Model!$M$15+0.000000001,$A5&gt;=Model!$M$14-0.000000001,$A5&lt;=Model!$M$14+Model!$M$15+0.000000001),Model!$M$12,BD6)))</f>
        <v>5.6643578716375487E-13</v>
      </c>
      <c r="BE51" s="15">
        <f ca="1">IF(Model!$M$18=0,NA(),ABS(BE5-IF(AND(Model!$M$16=1,BE$4&gt;=Model!$M$13-0.000000001,BE$4&lt;=Model!$M$13+Model!$M$15+0.000000001,$A5&gt;=Model!$M$14-0.000000001,$A5&lt;=Model!$M$14+Model!$M$15+0.000000001),Model!$M$12,BE6)))</f>
        <v>6.3038463338216388E-13</v>
      </c>
      <c r="BF51" s="15">
        <f ca="1">IF(Model!$M$18=0,NA(),ABS(BF5-IF(AND(Model!$M$16=1,BF$4&gt;=Model!$M$13-0.000000001,BF$4&lt;=Model!$M$13+Model!$M$15+0.000000001,$A5&gt;=Model!$M$14-0.000000001,$A5&lt;=Model!$M$14+Model!$M$15+0.000000001),Model!$M$12,BF6)))</f>
        <v>6.9255712276117265E-13</v>
      </c>
      <c r="BG51" s="15">
        <f ca="1">IF(Model!$M$18=0,NA(),ABS(BG5-IF(AND(Model!$M$16=1,BG$4&gt;=Model!$M$13-0.000000001,BG$4&lt;=Model!$M$13+Model!$M$15+0.000000001,$A5&gt;=Model!$M$14-0.000000001,$A5&lt;=Model!$M$14+Model!$M$15+0.000000001),Model!$M$12,BG6)))</f>
        <v>7.4940054162198066E-13</v>
      </c>
      <c r="BH51" s="15">
        <f ca="1">IF(Model!$M$18=0,NA(),ABS(BH5-IF(AND(Model!$M$16=1,BH$4&gt;=Model!$M$13-0.000000001,BH$4&lt;=Model!$M$13+Model!$M$15+0.000000001,$A5&gt;=Model!$M$14-0.000000001,$A5&lt;=Model!$M$14+Model!$M$15+0.000000001),Model!$M$12,BH6)))</f>
        <v>7.9536377484146215E-13</v>
      </c>
      <c r="BI51" s="15">
        <f ca="1">IF(Model!$M$18=0,NA(),ABS(BI5-IF(AND(Model!$M$16=1,BI$4&gt;=Model!$M$13-0.000000001,BI$4&lt;=Model!$M$13+Model!$M$15+0.000000001,$A5&gt;=Model!$M$14-0.000000001,$A5&lt;=Model!$M$14+Model!$M$15+0.000000001),Model!$M$12,BI6)))</f>
        <v>8.2334139506201609E-13</v>
      </c>
      <c r="BJ51" s="15">
        <f ca="1">IF(Model!$M$18=0,NA(),ABS(BJ5-IF(AND(Model!$M$16=1,BJ$4&gt;=Model!$M$13-0.000000001,BJ$4&lt;=Model!$M$13+Model!$M$15+0.000000001,$A5&gt;=Model!$M$14-0.000000001,$A5&lt;=Model!$M$14+Model!$M$15+0.000000001),Model!$M$12,BI5)))</f>
        <v>0</v>
      </c>
      <c r="BK51" s="1"/>
    </row>
    <row r="52" spans="1:63" ht="13.5" customHeight="1">
      <c r="A52" s="1"/>
      <c r="B52" s="15">
        <f>IF(Model!$M$18=0,NA(),ABS(B6-IF(AND(Model!$M$16=1,B$4&gt;=Model!$M$13-0.000000001,B$4&lt;=Model!$M$13+Model!$M$15+0.000000001,$A6&gt;=Model!$M$14-0.000000001,$A6&lt;=Model!$M$14+Model!$M$15+0.000000001),Model!$M$12,Model!$M$11)))</f>
        <v>0</v>
      </c>
      <c r="C52" s="15">
        <f ca="1">IF(Model!$M$18=0,NA(),ABS(C6-IF(AND(Model!$M$16=1,C$4&gt;=Model!$M$13-0.000000001,C$4&lt;=Model!$M$13+Model!$M$15+0.000000001,$A6&gt;=Model!$M$14-0.000000001,$A6&lt;=Model!$M$14+Model!$M$15+0.000000001),Model!$M$12,(Model!$AJ$13*B6+Model!$AJ$14*D6+Model!$AJ$15*C5+Model!$AJ$16*C7)/Model!$AJ$17)))</f>
        <v>0</v>
      </c>
      <c r="D52" s="15">
        <f ca="1">IF(Model!$M$18=0,NA(),ABS(D6-IF(AND(Model!$M$16=1,D$4&gt;=Model!$M$13-0.000000001,D$4&lt;=Model!$M$13+Model!$M$15+0.000000001,$A6&gt;=Model!$M$14-0.000000001,$A6&lt;=Model!$M$14+Model!$M$15+0.000000001),Model!$M$12,(Model!$AJ$13*C6+Model!$AJ$14*E6+Model!$AJ$15*D5+Model!$AJ$16*D7)/Model!$AJ$17)))</f>
        <v>2.2204460492503131E-16</v>
      </c>
      <c r="E52" s="15">
        <f ca="1">IF(Model!$M$18=0,NA(),ABS(E6-IF(AND(Model!$M$16=1,E$4&gt;=Model!$M$13-0.000000001,E$4&lt;=Model!$M$13+Model!$M$15+0.000000001,$A6&gt;=Model!$M$14-0.000000001,$A6&lt;=Model!$M$14+Model!$M$15+0.000000001),Model!$M$12,(Model!$AJ$13*D6+Model!$AJ$14*F6+Model!$AJ$15*E5+Model!$AJ$16*E7)/Model!$AJ$17)))</f>
        <v>0</v>
      </c>
      <c r="F52" s="15">
        <f ca="1">IF(Model!$M$18=0,NA(),ABS(F6-IF(AND(Model!$M$16=1,F$4&gt;=Model!$M$13-0.000000001,F$4&lt;=Model!$M$13+Model!$M$15+0.000000001,$A6&gt;=Model!$M$14-0.000000001,$A6&lt;=Model!$M$14+Model!$M$15+0.000000001),Model!$M$12,(Model!$AJ$13*E6+Model!$AJ$14*G6+Model!$AJ$15*F5+Model!$AJ$16*F7)/Model!$AJ$17)))</f>
        <v>0</v>
      </c>
      <c r="G52" s="15">
        <f ca="1">IF(Model!$M$18=0,NA(),ABS(G6-IF(AND(Model!$M$16=1,G$4&gt;=Model!$M$13-0.000000001,G$4&lt;=Model!$M$13+Model!$M$15+0.000000001,$A6&gt;=Model!$M$14-0.000000001,$A6&lt;=Model!$M$14+Model!$M$15+0.000000001),Model!$M$12,(Model!$AJ$13*F6+Model!$AJ$14*H6+Model!$AJ$15*G5+Model!$AJ$16*G7)/Model!$AJ$17)))</f>
        <v>2.2204460492503131E-16</v>
      </c>
      <c r="H52" s="15">
        <f ca="1">IF(Model!$M$18=0,NA(),ABS(H6-IF(AND(Model!$M$16=1,H$4&gt;=Model!$M$13-0.000000001,H$4&lt;=Model!$M$13+Model!$M$15+0.000000001,$A6&gt;=Model!$M$14-0.000000001,$A6&lt;=Model!$M$14+Model!$M$15+0.000000001),Model!$M$12,(Model!$AJ$13*G6+Model!$AJ$14*I6+Model!$AJ$15*H5+Model!$AJ$16*H7)/Model!$AJ$17)))</f>
        <v>1.1102230246251565E-16</v>
      </c>
      <c r="I52" s="15">
        <f ca="1">IF(Model!$M$18=0,NA(),ABS(I6-IF(AND(Model!$M$16=1,I$4&gt;=Model!$M$13-0.000000001,I$4&lt;=Model!$M$13+Model!$M$15+0.000000001,$A6&gt;=Model!$M$14-0.000000001,$A6&lt;=Model!$M$14+Model!$M$15+0.000000001),Model!$M$12,(Model!$AJ$13*H6+Model!$AJ$14*J6+Model!$AJ$15*I5+Model!$AJ$16*I7)/Model!$AJ$17)))</f>
        <v>1.1102230246251565E-16</v>
      </c>
      <c r="J52" s="15">
        <f ca="1">IF(Model!$M$18=0,NA(),ABS(J6-IF(AND(Model!$M$16=1,J$4&gt;=Model!$M$13-0.000000001,J$4&lt;=Model!$M$13+Model!$M$15+0.000000001,$A6&gt;=Model!$M$14-0.000000001,$A6&lt;=Model!$M$14+Model!$M$15+0.000000001),Model!$M$12,(Model!$AJ$13*I6+Model!$AJ$14*K6+Model!$AJ$15*J5+Model!$AJ$16*J7)/Model!$AJ$17)))</f>
        <v>3.3306690738754696E-16</v>
      </c>
      <c r="K52" s="15">
        <f ca="1">IF(Model!$M$18=0,NA(),ABS(K6-IF(AND(Model!$M$16=1,K$4&gt;=Model!$M$13-0.000000001,K$4&lt;=Model!$M$13+Model!$M$15+0.000000001,$A6&gt;=Model!$M$14-0.000000001,$A6&lt;=Model!$M$14+Model!$M$15+0.000000001),Model!$M$12,(Model!$AJ$13*J6+Model!$AJ$14*L6+Model!$AJ$15*K5+Model!$AJ$16*K7)/Model!$AJ$17)))</f>
        <v>2.2204460492503131E-16</v>
      </c>
      <c r="L52" s="15">
        <f ca="1">IF(Model!$M$18=0,NA(),ABS(L6-IF(AND(Model!$M$16=1,L$4&gt;=Model!$M$13-0.000000001,L$4&lt;=Model!$M$13+Model!$M$15+0.000000001,$A6&gt;=Model!$M$14-0.000000001,$A6&lt;=Model!$M$14+Model!$M$15+0.000000001),Model!$M$12,(Model!$AJ$13*K6+Model!$AJ$14*M6+Model!$AJ$15*L5+Model!$AJ$16*L7)/Model!$AJ$17)))</f>
        <v>1.1102230246251565E-16</v>
      </c>
      <c r="M52" s="15">
        <f ca="1">IF(Model!$M$18=0,NA(),ABS(M6-IF(AND(Model!$M$16=1,M$4&gt;=Model!$M$13-0.000000001,M$4&lt;=Model!$M$13+Model!$M$15+0.000000001,$A6&gt;=Model!$M$14-0.000000001,$A6&lt;=Model!$M$14+Model!$M$15+0.000000001),Model!$M$12,(Model!$AJ$13*L6+Model!$AJ$14*N6+Model!$AJ$15*M5+Model!$AJ$16*M7)/Model!$AJ$17)))</f>
        <v>2.2204460492503131E-16</v>
      </c>
      <c r="N52" s="15">
        <f ca="1">IF(Model!$M$18=0,NA(),ABS(N6-IF(AND(Model!$M$16=1,N$4&gt;=Model!$M$13-0.000000001,N$4&lt;=Model!$M$13+Model!$M$15+0.000000001,$A6&gt;=Model!$M$14-0.000000001,$A6&lt;=Model!$M$14+Model!$M$15+0.000000001),Model!$M$12,(Model!$AJ$13*M6+Model!$AJ$14*O6+Model!$AJ$15*N5+Model!$AJ$16*N7)/Model!$AJ$17)))</f>
        <v>2.2204460492503131E-16</v>
      </c>
      <c r="O52" s="15">
        <f ca="1">IF(Model!$M$18=0,NA(),ABS(O6-IF(AND(Model!$M$16=1,O$4&gt;=Model!$M$13-0.000000001,O$4&lt;=Model!$M$13+Model!$M$15+0.000000001,$A6&gt;=Model!$M$14-0.000000001,$A6&lt;=Model!$M$14+Model!$M$15+0.000000001),Model!$M$12,(Model!$AJ$13*N6+Model!$AJ$14*P6+Model!$AJ$15*O5+Model!$AJ$16*O7)/Model!$AJ$17)))</f>
        <v>2.2204460492503131E-16</v>
      </c>
      <c r="P52" s="15">
        <f ca="1">IF(Model!$M$18=0,NA(),ABS(P6-IF(AND(Model!$M$16=1,P$4&gt;=Model!$M$13-0.000000001,P$4&lt;=Model!$M$13+Model!$M$15+0.000000001,$A6&gt;=Model!$M$14-0.000000001,$A6&lt;=Model!$M$14+Model!$M$15+0.000000001),Model!$M$12,(Model!$AJ$13*O6+Model!$AJ$14*Q6+Model!$AJ$15*P5+Model!$AJ$16*P7)/Model!$AJ$17)))</f>
        <v>2.2204460492503131E-16</v>
      </c>
      <c r="Q52" s="15">
        <f ca="1">IF(Model!$M$18=0,NA(),ABS(Q6-IF(AND(Model!$M$16=1,Q$4&gt;=Model!$M$13-0.000000001,Q$4&lt;=Model!$M$13+Model!$M$15+0.000000001,$A6&gt;=Model!$M$14-0.000000001,$A6&lt;=Model!$M$14+Model!$M$15+0.000000001),Model!$M$12,(Model!$AJ$13*P6+Model!$AJ$14*R6+Model!$AJ$15*Q5+Model!$AJ$16*Q7)/Model!$AJ$17)))</f>
        <v>1.1102230246251565E-16</v>
      </c>
      <c r="R52" s="15">
        <f ca="1">IF(Model!$M$18=0,NA(),ABS(R6-IF(AND(Model!$M$16=1,R$4&gt;=Model!$M$13-0.000000001,R$4&lt;=Model!$M$13+Model!$M$15+0.000000001,$A6&gt;=Model!$M$14-0.000000001,$A6&lt;=Model!$M$14+Model!$M$15+0.000000001),Model!$M$12,(Model!$AJ$13*Q6+Model!$AJ$14*S6+Model!$AJ$15*R5+Model!$AJ$16*R7)/Model!$AJ$17)))</f>
        <v>1.1102230246251565E-16</v>
      </c>
      <c r="S52" s="15">
        <f ca="1">IF(Model!$M$18=0,NA(),ABS(S6-IF(AND(Model!$M$16=1,S$4&gt;=Model!$M$13-0.000000001,S$4&lt;=Model!$M$13+Model!$M$15+0.000000001,$A6&gt;=Model!$M$14-0.000000001,$A6&lt;=Model!$M$14+Model!$M$15+0.000000001),Model!$M$12,(Model!$AJ$13*R6+Model!$AJ$14*T6+Model!$AJ$15*S5+Model!$AJ$16*S7)/Model!$AJ$17)))</f>
        <v>2.2204460492503131E-16</v>
      </c>
      <c r="T52" s="15">
        <f ca="1">IF(Model!$M$18=0,NA(),ABS(T6-IF(AND(Model!$M$16=1,T$4&gt;=Model!$M$13-0.000000001,T$4&lt;=Model!$M$13+Model!$M$15+0.000000001,$A6&gt;=Model!$M$14-0.000000001,$A6&lt;=Model!$M$14+Model!$M$15+0.000000001),Model!$M$12,(Model!$AJ$13*S6+Model!$AJ$14*U6+Model!$AJ$15*T5+Model!$AJ$16*T7)/Model!$AJ$17)))</f>
        <v>3.3306690738754696E-16</v>
      </c>
      <c r="U52" s="15">
        <f ca="1">IF(Model!$M$18=0,NA(),ABS(U6-IF(AND(Model!$M$16=1,U$4&gt;=Model!$M$13-0.000000001,U$4&lt;=Model!$M$13+Model!$M$15+0.000000001,$A6&gt;=Model!$M$14-0.000000001,$A6&lt;=Model!$M$14+Model!$M$15+0.000000001),Model!$M$12,(Model!$AJ$13*T6+Model!$AJ$14*V6+Model!$AJ$15*U5+Model!$AJ$16*U7)/Model!$AJ$17)))</f>
        <v>3.3306690738754696E-16</v>
      </c>
      <c r="V52" s="15">
        <f ca="1">IF(Model!$M$18=0,NA(),ABS(V6-IF(AND(Model!$M$16=1,V$4&gt;=Model!$M$13-0.000000001,V$4&lt;=Model!$M$13+Model!$M$15+0.000000001,$A6&gt;=Model!$M$14-0.000000001,$A6&lt;=Model!$M$14+Model!$M$15+0.000000001),Model!$M$12,(Model!$AJ$13*U6+Model!$AJ$14*W6+Model!$AJ$15*V5+Model!$AJ$16*V7)/Model!$AJ$17)))</f>
        <v>5.5511151231257827E-16</v>
      </c>
      <c r="W52" s="15">
        <f ca="1">IF(Model!$M$18=0,NA(),ABS(W6-IF(AND(Model!$M$16=1,W$4&gt;=Model!$M$13-0.000000001,W$4&lt;=Model!$M$13+Model!$M$15+0.000000001,$A6&gt;=Model!$M$14-0.000000001,$A6&lt;=Model!$M$14+Model!$M$15+0.000000001),Model!$M$12,(Model!$AJ$13*V6+Model!$AJ$14*X6+Model!$AJ$15*W5+Model!$AJ$16*W7)/Model!$AJ$17)))</f>
        <v>5.5511151231257827E-16</v>
      </c>
      <c r="X52" s="15">
        <f ca="1">IF(Model!$M$18=0,NA(),ABS(X6-IF(AND(Model!$M$16=1,X$4&gt;=Model!$M$13-0.000000001,X$4&lt;=Model!$M$13+Model!$M$15+0.000000001,$A6&gt;=Model!$M$14-0.000000001,$A6&lt;=Model!$M$14+Model!$M$15+0.000000001),Model!$M$12,(Model!$AJ$13*W6+Model!$AJ$14*Y6+Model!$AJ$15*X5+Model!$AJ$16*X7)/Model!$AJ$17)))</f>
        <v>6.6613381477509392E-16</v>
      </c>
      <c r="Y52" s="15">
        <f ca="1">IF(Model!$M$18=0,NA(),ABS(Y6-IF(AND(Model!$M$16=1,Y$4&gt;=Model!$M$13-0.000000001,Y$4&lt;=Model!$M$13+Model!$M$15+0.000000001,$A6&gt;=Model!$M$14-0.000000001,$A6&lt;=Model!$M$14+Model!$M$15+0.000000001),Model!$M$12,(Model!$AJ$13*X6+Model!$AJ$14*Z6+Model!$AJ$15*Y5+Model!$AJ$16*Y7)/Model!$AJ$17)))</f>
        <v>7.7715611723760958E-16</v>
      </c>
      <c r="Z52" s="15">
        <f ca="1">IF(Model!$M$18=0,NA(),ABS(Z6-IF(AND(Model!$M$16=1,Z$4&gt;=Model!$M$13-0.000000001,Z$4&lt;=Model!$M$13+Model!$M$15+0.000000001,$A6&gt;=Model!$M$14-0.000000001,$A6&lt;=Model!$M$14+Model!$M$15+0.000000001),Model!$M$12,(Model!$AJ$13*Y6+Model!$AJ$14*AA6+Model!$AJ$15*Z5+Model!$AJ$16*Z7)/Model!$AJ$17)))</f>
        <v>9.9920072216264089E-16</v>
      </c>
      <c r="AA52" s="15">
        <f ca="1">IF(Model!$M$18=0,NA(),ABS(AA6-IF(AND(Model!$M$16=1,AA$4&gt;=Model!$M$13-0.000000001,AA$4&lt;=Model!$M$13+Model!$M$15+0.000000001,$A6&gt;=Model!$M$14-0.000000001,$A6&lt;=Model!$M$14+Model!$M$15+0.000000001),Model!$M$12,(Model!$AJ$13*Z6+Model!$AJ$14*AB6+Model!$AJ$15*AA5+Model!$AJ$16*AA7)/Model!$AJ$17)))</f>
        <v>1.2212453270876722E-15</v>
      </c>
      <c r="AB52" s="15">
        <f ca="1">IF(Model!$M$18=0,NA(),ABS(AB6-IF(AND(Model!$M$16=1,AB$4&gt;=Model!$M$13-0.000000001,AB$4&lt;=Model!$M$13+Model!$M$15+0.000000001,$A6&gt;=Model!$M$14-0.000000001,$A6&lt;=Model!$M$14+Model!$M$15+0.000000001),Model!$M$12,(Model!$AJ$13*AA6+Model!$AJ$14*AC6+Model!$AJ$15*AB5+Model!$AJ$16*AB7)/Model!$AJ$17)))</f>
        <v>1.3322676295501878E-15</v>
      </c>
      <c r="AC52" s="15">
        <f ca="1">IF(Model!$M$18=0,NA(),ABS(AC6-IF(AND(Model!$M$16=1,AC$4&gt;=Model!$M$13-0.000000001,AC$4&lt;=Model!$M$13+Model!$M$15+0.000000001,$A6&gt;=Model!$M$14-0.000000001,$A6&lt;=Model!$M$14+Model!$M$15+0.000000001),Model!$M$12,(Model!$AJ$13*AB6+Model!$AJ$14*AD6+Model!$AJ$15*AC5+Model!$AJ$16*AC7)/Model!$AJ$17)))</f>
        <v>1.7763568394002505E-15</v>
      </c>
      <c r="AD52" s="15">
        <f ca="1">IF(Model!$M$18=0,NA(),ABS(AD6-IF(AND(Model!$M$16=1,AD$4&gt;=Model!$M$13-0.000000001,AD$4&lt;=Model!$M$13+Model!$M$15+0.000000001,$A6&gt;=Model!$M$14-0.000000001,$A6&lt;=Model!$M$14+Model!$M$15+0.000000001),Model!$M$12,(Model!$AJ$13*AC6+Model!$AJ$14*AE6+Model!$AJ$15*AD5+Model!$AJ$16*AD7)/Model!$AJ$17)))</f>
        <v>2.3314683517128287E-15</v>
      </c>
      <c r="AE52" s="15">
        <f ca="1">IF(Model!$M$18=0,NA(),ABS(AE6-IF(AND(Model!$M$16=1,AE$4&gt;=Model!$M$13-0.000000001,AE$4&lt;=Model!$M$13+Model!$M$15+0.000000001,$A6&gt;=Model!$M$14-0.000000001,$A6&lt;=Model!$M$14+Model!$M$15+0.000000001),Model!$M$12,(Model!$AJ$13*AD6+Model!$AJ$14*AF6+Model!$AJ$15*AE5+Model!$AJ$16*AE7)/Model!$AJ$17)))</f>
        <v>2.9976021664879227E-15</v>
      </c>
      <c r="AF52" s="15">
        <f ca="1">IF(Model!$M$18=0,NA(),ABS(AF6-IF(AND(Model!$M$16=1,AF$4&gt;=Model!$M$13-0.000000001,AF$4&lt;=Model!$M$13+Model!$M$15+0.000000001,$A6&gt;=Model!$M$14-0.000000001,$A6&lt;=Model!$M$14+Model!$M$15+0.000000001),Model!$M$12,(Model!$AJ$13*AE6+Model!$AJ$14*AG6+Model!$AJ$15*AF5+Model!$AJ$16*AF7)/Model!$AJ$17)))</f>
        <v>3.6637359812630166E-15</v>
      </c>
      <c r="AG52" s="15">
        <f ca="1">IF(Model!$M$18=0,NA(),ABS(AG6-IF(AND(Model!$M$16=1,AG$4&gt;=Model!$M$13-0.000000001,AG$4&lt;=Model!$M$13+Model!$M$15+0.000000001,$A6&gt;=Model!$M$14-0.000000001,$A6&lt;=Model!$M$14+Model!$M$15+0.000000001),Model!$M$12,(Model!$AJ$13*AF6+Model!$AJ$14*AH6+Model!$AJ$15*AG5+Model!$AJ$16*AG7)/Model!$AJ$17)))</f>
        <v>4.4408920985006262E-15</v>
      </c>
      <c r="AH52" s="15">
        <f ca="1">IF(Model!$M$18=0,NA(),ABS(AH6-IF(AND(Model!$M$16=1,AH$4&gt;=Model!$M$13-0.000000001,AH$4&lt;=Model!$M$13+Model!$M$15+0.000000001,$A6&gt;=Model!$M$14-0.000000001,$A6&lt;=Model!$M$14+Model!$M$15+0.000000001),Model!$M$12,(Model!$AJ$13*AG6+Model!$AJ$14*AI6+Model!$AJ$15*AH5+Model!$AJ$16*AH7)/Model!$AJ$17)))</f>
        <v>5.6621374255882984E-15</v>
      </c>
      <c r="AI52" s="15">
        <f ca="1">IF(Model!$M$18=0,NA(),ABS(AI6-IF(AND(Model!$M$16=1,AI$4&gt;=Model!$M$13-0.000000001,AI$4&lt;=Model!$M$13+Model!$M$15+0.000000001,$A6&gt;=Model!$M$14-0.000000001,$A6&lt;=Model!$M$14+Model!$M$15+0.000000001),Model!$M$12,(Model!$AJ$13*AH6+Model!$AJ$14*AJ6+Model!$AJ$15*AI5+Model!$AJ$16*AI7)/Model!$AJ$17)))</f>
        <v>7.1054273576010019E-15</v>
      </c>
      <c r="AJ52" s="15">
        <f ca="1">IF(Model!$M$18=0,NA(),ABS(AJ6-IF(AND(Model!$M$16=1,AJ$4&gt;=Model!$M$13-0.000000001,AJ$4&lt;=Model!$M$13+Model!$M$15+0.000000001,$A6&gt;=Model!$M$14-0.000000001,$A6&lt;=Model!$M$14+Model!$M$15+0.000000001),Model!$M$12,(Model!$AJ$13*AI6+Model!$AJ$14*AK6+Model!$AJ$15*AJ5+Model!$AJ$16*AJ7)/Model!$AJ$17)))</f>
        <v>8.8817841970012523E-15</v>
      </c>
      <c r="AK52" s="15">
        <f ca="1">IF(Model!$M$18=0,NA(),ABS(AK6-IF(AND(Model!$M$16=1,AK$4&gt;=Model!$M$13-0.000000001,AK$4&lt;=Model!$M$13+Model!$M$15+0.000000001,$A6&gt;=Model!$M$14-0.000000001,$A6&lt;=Model!$M$14+Model!$M$15+0.000000001),Model!$M$12,(Model!$AJ$13*AJ6+Model!$AJ$14*AL6+Model!$AJ$15*AK5+Model!$AJ$16*AK7)/Model!$AJ$17)))</f>
        <v>1.0769163338864018E-14</v>
      </c>
      <c r="AL52" s="15">
        <f ca="1">IF(Model!$M$18=0,NA(),ABS(AL6-IF(AND(Model!$M$16=1,AL$4&gt;=Model!$M$13-0.000000001,AL$4&lt;=Model!$M$13+Model!$M$15+0.000000001,$A6&gt;=Model!$M$14-0.000000001,$A6&lt;=Model!$M$14+Model!$M$15+0.000000001),Model!$M$12,(Model!$AJ$13*AK6+Model!$AJ$14*AM6+Model!$AJ$15*AL5+Model!$AJ$16*AL7)/Model!$AJ$17)))</f>
        <v>1.3322676295501878E-14</v>
      </c>
      <c r="AM52" s="15">
        <f ca="1">IF(Model!$M$18=0,NA(),ABS(AM6-IF(AND(Model!$M$16=1,AM$4&gt;=Model!$M$13-0.000000001,AM$4&lt;=Model!$M$13+Model!$M$15+0.000000001,$A6&gt;=Model!$M$14-0.000000001,$A6&lt;=Model!$M$14+Model!$M$15+0.000000001),Model!$M$12,(Model!$AJ$13*AL6+Model!$AJ$14*AN6+Model!$AJ$15*AM5+Model!$AJ$16*AM7)/Model!$AJ$17)))</f>
        <v>1.6320278461989801E-14</v>
      </c>
      <c r="AN52" s="15">
        <f ca="1">IF(Model!$M$18=0,NA(),ABS(AN6-IF(AND(Model!$M$16=1,AN$4&gt;=Model!$M$13-0.000000001,AN$4&lt;=Model!$M$13+Model!$M$15+0.000000001,$A6&gt;=Model!$M$14-0.000000001,$A6&lt;=Model!$M$14+Model!$M$15+0.000000001),Model!$M$12,(Model!$AJ$13*AM6+Model!$AJ$14*AO6+Model!$AJ$15*AN5+Model!$AJ$16*AN7)/Model!$AJ$17)))</f>
        <v>1.9872992140790302E-14</v>
      </c>
      <c r="AO52" s="15">
        <f ca="1">IF(Model!$M$18=0,NA(),ABS(AO6-IF(AND(Model!$M$16=1,AO$4&gt;=Model!$M$13-0.000000001,AO$4&lt;=Model!$M$13+Model!$M$15+0.000000001,$A6&gt;=Model!$M$14-0.000000001,$A6&lt;=Model!$M$14+Model!$M$15+0.000000001),Model!$M$12,(Model!$AJ$13*AN6+Model!$AJ$14*AP6+Model!$AJ$15*AO5+Model!$AJ$16*AO7)/Model!$AJ$17)))</f>
        <v>2.4202861936828413E-14</v>
      </c>
      <c r="AP52" s="15">
        <f ca="1">IF(Model!$M$18=0,NA(),ABS(AP6-IF(AND(Model!$M$16=1,AP$4&gt;=Model!$M$13-0.000000001,AP$4&lt;=Model!$M$13+Model!$M$15+0.000000001,$A6&gt;=Model!$M$14-0.000000001,$A6&lt;=Model!$M$14+Model!$M$15+0.000000001),Model!$M$12,(Model!$AJ$13*AO6+Model!$AJ$14*AQ6+Model!$AJ$15*AP5+Model!$AJ$16*AP7)/Model!$AJ$17)))</f>
        <v>2.9309887850104133E-14</v>
      </c>
      <c r="AQ52" s="15">
        <f ca="1">IF(Model!$M$18=0,NA(),ABS(AQ6-IF(AND(Model!$M$16=1,AQ$4&gt;=Model!$M$13-0.000000001,AQ$4&lt;=Model!$M$13+Model!$M$15+0.000000001,$A6&gt;=Model!$M$14-0.000000001,$A6&lt;=Model!$M$14+Model!$M$15+0.000000001),Model!$M$12,(Model!$AJ$13*AP6+Model!$AJ$14*AR6+Model!$AJ$15*AQ5+Model!$AJ$16*AQ7)/Model!$AJ$17)))</f>
        <v>3.5416114485542494E-14</v>
      </c>
      <c r="AR52" s="15">
        <f ca="1">IF(Model!$M$18=0,NA(),ABS(AR6-IF(AND(Model!$M$16=1,AR$4&gt;=Model!$M$13-0.000000001,AR$4&lt;=Model!$M$13+Model!$M$15+0.000000001,$A6&gt;=Model!$M$14-0.000000001,$A6&lt;=Model!$M$14+Model!$M$15+0.000000001),Model!$M$12,(Model!$AJ$13*AQ6+Model!$AJ$14*AS6+Model!$AJ$15*AR5+Model!$AJ$16*AR7)/Model!$AJ$17)))</f>
        <v>4.2854608750531042E-14</v>
      </c>
      <c r="AS52" s="15">
        <f ca="1">IF(Model!$M$18=0,NA(),ABS(AS6-IF(AND(Model!$M$16=1,AS$4&gt;=Model!$M$13-0.000000001,AS$4&lt;=Model!$M$13+Model!$M$15+0.000000001,$A6&gt;=Model!$M$14-0.000000001,$A6&lt;=Model!$M$14+Model!$M$15+0.000000001),Model!$M$12,(Model!$AJ$13*AR6+Model!$AJ$14*AT6+Model!$AJ$15*AS5+Model!$AJ$16*AS7)/Model!$AJ$17)))</f>
        <v>5.1181281435219717E-14</v>
      </c>
      <c r="AT52" s="15">
        <f ca="1">IF(Model!$M$18=0,NA(),ABS(AT6-IF(AND(Model!$M$16=1,AT$4&gt;=Model!$M$13-0.000000001,AT$4&lt;=Model!$M$13+Model!$M$15+0.000000001,$A6&gt;=Model!$M$14-0.000000001,$A6&lt;=Model!$M$14+Model!$M$15+0.000000001),Model!$M$12,(Model!$AJ$13*AS6+Model!$AJ$14*AU6+Model!$AJ$15*AT5+Model!$AJ$16*AT7)/Model!$AJ$17)))</f>
        <v>6.106226635438361E-14</v>
      </c>
      <c r="AU52" s="15">
        <f ca="1">IF(Model!$M$18=0,NA(),ABS(AU6-IF(AND(Model!$M$16=1,AU$4&gt;=Model!$M$13-0.000000001,AU$4&lt;=Model!$M$13+Model!$M$15+0.000000001,$A6&gt;=Model!$M$14-0.000000001,$A6&lt;=Model!$M$14+Model!$M$15+0.000000001),Model!$M$12,(Model!$AJ$13*AT6+Model!$AJ$14*AV6+Model!$AJ$15*AU5+Model!$AJ$16*AU7)/Model!$AJ$17)))</f>
        <v>7.2608585810485238E-14</v>
      </c>
      <c r="AV52" s="15">
        <f ca="1">IF(Model!$M$18=0,NA(),ABS(AV6-IF(AND(Model!$M$16=1,AV$4&gt;=Model!$M$13-0.000000001,AV$4&lt;=Model!$M$13+Model!$M$15+0.000000001,$A6&gt;=Model!$M$14-0.000000001,$A6&lt;=Model!$M$14+Model!$M$15+0.000000001),Model!$M$12,(Model!$AJ$13*AU6+Model!$AJ$14*AW6+Model!$AJ$15*AV5+Model!$AJ$16*AV7)/Model!$AJ$17)))</f>
        <v>8.5820239803524601E-14</v>
      </c>
      <c r="AW52" s="15">
        <f ca="1">IF(Model!$M$18=0,NA(),ABS(AW6-IF(AND(Model!$M$16=1,AW$4&gt;=Model!$M$13-0.000000001,AW$4&lt;=Model!$M$13+Model!$M$15+0.000000001,$A6&gt;=Model!$M$14-0.000000001,$A6&lt;=Model!$M$14+Model!$M$15+0.000000001),Model!$M$12,(Model!$AJ$13*AV6+Model!$AJ$14*AX6+Model!$AJ$15*AW5+Model!$AJ$16*AW7)/Model!$AJ$17)))</f>
        <v>1.0114131754335176E-13</v>
      </c>
      <c r="AX52" s="15">
        <f ca="1">IF(Model!$M$18=0,NA(),ABS(AX6-IF(AND(Model!$M$16=1,AX$4&gt;=Model!$M$13-0.000000001,AX$4&lt;=Model!$M$13+Model!$M$15+0.000000001,$A6&gt;=Model!$M$14-0.000000001,$A6&lt;=Model!$M$14+Model!$M$15+0.000000001),Model!$M$12,(Model!$AJ$13*AW6+Model!$AJ$14*AY6+Model!$AJ$15*AX5+Model!$AJ$16*AX7)/Model!$AJ$17)))</f>
        <v>1.1812772982011666E-13</v>
      </c>
      <c r="AY52" s="15">
        <f ca="1">IF(Model!$M$18=0,NA(),ABS(AY6-IF(AND(Model!$M$16=1,AY$4&gt;=Model!$M$13-0.000000001,AY$4&lt;=Model!$M$13+Model!$M$15+0.000000001,$A6&gt;=Model!$M$14-0.000000001,$A6&lt;=Model!$M$14+Model!$M$15+0.000000001),Model!$M$12,(Model!$AJ$13*AX6+Model!$AJ$14*AZ6+Model!$AJ$15*AY5+Model!$AJ$16*AY7)/Model!$AJ$17)))</f>
        <v>1.3744561044859438E-13</v>
      </c>
      <c r="AZ52" s="15">
        <f ca="1">IF(Model!$M$18=0,NA(),ABS(AZ6-IF(AND(Model!$M$16=1,AZ$4&gt;=Model!$M$13-0.000000001,AZ$4&lt;=Model!$M$13+Model!$M$15+0.000000001,$A6&gt;=Model!$M$14-0.000000001,$A6&lt;=Model!$M$14+Model!$M$15+0.000000001),Model!$M$12,(Model!$AJ$13*AY6+Model!$AJ$14*BA6+Model!$AJ$15*AZ5+Model!$AJ$16*AZ7)/Model!$AJ$17)))</f>
        <v>1.5898393712632242E-13</v>
      </c>
      <c r="BA52" s="15">
        <f ca="1">IF(Model!$M$18=0,NA(),ABS(BA6-IF(AND(Model!$M$16=1,BA$4&gt;=Model!$M$13-0.000000001,BA$4&lt;=Model!$M$13+Model!$M$15+0.000000001,$A6&gt;=Model!$M$14-0.000000001,$A6&lt;=Model!$M$14+Model!$M$15+0.000000001),Model!$M$12,(Model!$AJ$13*AZ6+Model!$AJ$14*BB6+Model!$AJ$15*BA5+Model!$AJ$16*BA7)/Model!$AJ$17)))</f>
        <v>1.8263168755083825E-13</v>
      </c>
      <c r="BB52" s="15">
        <f ca="1">IF(Model!$M$18=0,NA(),ABS(BB6-IF(AND(Model!$M$16=1,BB$4&gt;=Model!$M$13-0.000000001,BB$4&lt;=Model!$M$13+Model!$M$15+0.000000001,$A6&gt;=Model!$M$14-0.000000001,$A6&lt;=Model!$M$14+Model!$M$15+0.000000001),Model!$M$12,(Model!$AJ$13*BA6+Model!$AJ$14*BC6+Model!$AJ$15*BB5+Model!$AJ$16*BB7)/Model!$AJ$17)))</f>
        <v>2.0816681711721685E-13</v>
      </c>
      <c r="BC52" s="15">
        <f ca="1">IF(Model!$M$18=0,NA(),ABS(BC6-IF(AND(Model!$M$16=1,BC$4&gt;=Model!$M$13-0.000000001,BC$4&lt;=Model!$M$13+Model!$M$15+0.000000001,$A6&gt;=Model!$M$14-0.000000001,$A6&lt;=Model!$M$14+Model!$M$15+0.000000001),Model!$M$12,(Model!$AJ$13*BB6+Model!$AJ$14*BD6+Model!$AJ$15*BC5+Model!$AJ$16*BC7)/Model!$AJ$17)))</f>
        <v>2.3514523661560816E-13</v>
      </c>
      <c r="BD52" s="15">
        <f ca="1">IF(Model!$M$18=0,NA(),ABS(BD6-IF(AND(Model!$M$16=1,BD$4&gt;=Model!$M$13-0.000000001,BD$4&lt;=Model!$M$13+Model!$M$15+0.000000001,$A6&gt;=Model!$M$14-0.000000001,$A6&lt;=Model!$M$14+Model!$M$15+0.000000001),Model!$M$12,(Model!$AJ$13*BC6+Model!$AJ$14*BE6+Model!$AJ$15*BD5+Model!$AJ$16*BD7)/Model!$AJ$17)))</f>
        <v>2.6290081223123707E-13</v>
      </c>
      <c r="BE52" s="15">
        <f ca="1">IF(Model!$M$18=0,NA(),ABS(BE6-IF(AND(Model!$M$16=1,BE$4&gt;=Model!$M$13-0.000000001,BE$4&lt;=Model!$M$13+Model!$M$15+0.000000001,$A6&gt;=Model!$M$14-0.000000001,$A6&lt;=Model!$M$14+Model!$M$15+0.000000001),Model!$M$12,(Model!$AJ$13*BD6+Model!$AJ$14*BF6+Model!$AJ$15*BE5+Model!$AJ$16*BE7)/Model!$AJ$17)))</f>
        <v>2.9054536554440347E-13</v>
      </c>
      <c r="BF52" s="15">
        <f ca="1">IF(Model!$M$18=0,NA(),ABS(BF6-IF(AND(Model!$M$16=1,BF$4&gt;=Model!$M$13-0.000000001,BF$4&lt;=Model!$M$13+Model!$M$15+0.000000001,$A6&gt;=Model!$M$14-0.000000001,$A6&lt;=Model!$M$14+Model!$M$15+0.000000001),Model!$M$12,(Model!$AJ$13*BE6+Model!$AJ$14*BG6+Model!$AJ$15*BF5+Model!$AJ$16*BF7)/Model!$AJ$17)))</f>
        <v>3.1674662892555716E-13</v>
      </c>
      <c r="BG52" s="15">
        <f ca="1">IF(Model!$M$18=0,NA(),ABS(BG6-IF(AND(Model!$M$16=1,BG$4&gt;=Model!$M$13-0.000000001,BG$4&lt;=Model!$M$13+Model!$M$15+0.000000001,$A6&gt;=Model!$M$14-0.000000001,$A6&lt;=Model!$M$14+Model!$M$15+0.000000001),Model!$M$12,(Model!$AJ$13*BF6+Model!$AJ$14*BH6+Model!$AJ$15*BG5+Model!$AJ$16*BG7)/Model!$AJ$17)))</f>
        <v>3.3939517862791035E-13</v>
      </c>
      <c r="BH52" s="15">
        <f ca="1">IF(Model!$M$18=0,NA(),ABS(BH6-IF(AND(Model!$M$16=1,BH$4&gt;=Model!$M$13-0.000000001,BH$4&lt;=Model!$M$13+Model!$M$15+0.000000001,$A6&gt;=Model!$M$14-0.000000001,$A6&lt;=Model!$M$14+Model!$M$15+0.000000001),Model!$M$12,(Model!$AJ$13*BG6+Model!$AJ$14*BI6+Model!$AJ$15*BH5+Model!$AJ$16*BH7)/Model!$AJ$17)))</f>
        <v>3.5538239018251261E-13</v>
      </c>
      <c r="BI52" s="15">
        <f ca="1">IF(Model!$M$18=0,NA(),ABS(BI6-IF(AND(Model!$M$16=1,BI$4&gt;=Model!$M$13-0.000000001,BI$4&lt;=Model!$M$13+Model!$M$15+0.000000001,$A6&gt;=Model!$M$14-0.000000001,$A6&lt;=Model!$M$14+Model!$M$15+0.000000001),Model!$M$12,(Model!$AJ$13*BH6+Model!$AJ$14*BJ6+Model!$AJ$15*BI5+Model!$AJ$16*BI7)/Model!$AJ$17)))</f>
        <v>3.6148861681795097E-13</v>
      </c>
      <c r="BJ52" s="15">
        <f ca="1">IF(Model!$M$18=0,NA(),ABS(BJ6-IF(AND(Model!$M$16=1,BJ$4&gt;=Model!$M$13-0.000000001,BJ$4&lt;=Model!$M$13+Model!$M$15+0.000000001,$A6&gt;=Model!$M$14-0.000000001,$A6&lt;=Model!$M$14+Model!$M$15+0.000000001),Model!$M$12,BI6)))</f>
        <v>0</v>
      </c>
      <c r="BK52" s="1"/>
    </row>
    <row r="53" spans="1:63" ht="13.5" customHeight="1">
      <c r="A53" s="1"/>
      <c r="B53" s="15">
        <f>IF(Model!$M$18=0,NA(),ABS(B7-IF(AND(Model!$M$16=1,B$4&gt;=Model!$M$13-0.000000001,B$4&lt;=Model!$M$13+Model!$M$15+0.000000001,$A7&gt;=Model!$M$14-0.000000001,$A7&lt;=Model!$M$14+Model!$M$15+0.000000001),Model!$M$12,Model!$M$11)))</f>
        <v>0</v>
      </c>
      <c r="C53" s="15">
        <f ca="1">IF(Model!$M$18=0,NA(),ABS(C7-IF(AND(Model!$M$16=1,C$4&gt;=Model!$M$13-0.000000001,C$4&lt;=Model!$M$13+Model!$M$15+0.000000001,$A7&gt;=Model!$M$14-0.000000001,$A7&lt;=Model!$M$14+Model!$M$15+0.000000001),Model!$M$12,(Model!$AJ$13*B7+Model!$AJ$14*D7+Model!$AJ$15*C6+Model!$AJ$16*C8)/Model!$AJ$17)))</f>
        <v>0</v>
      </c>
      <c r="D53" s="15">
        <f ca="1">IF(Model!$M$18=0,NA(),ABS(D7-IF(AND(Model!$M$16=1,D$4&gt;=Model!$M$13-0.000000001,D$4&lt;=Model!$M$13+Model!$M$15+0.000000001,$A7&gt;=Model!$M$14-0.000000001,$A7&lt;=Model!$M$14+Model!$M$15+0.000000001),Model!$M$12,(Model!$AJ$13*C7+Model!$AJ$14*E7+Model!$AJ$15*D6+Model!$AJ$16*D8)/Model!$AJ$17)))</f>
        <v>3.3306690738754696E-16</v>
      </c>
      <c r="E53" s="15">
        <f ca="1">IF(Model!$M$18=0,NA(),ABS(E7-IF(AND(Model!$M$16=1,E$4&gt;=Model!$M$13-0.000000001,E$4&lt;=Model!$M$13+Model!$M$15+0.000000001,$A7&gt;=Model!$M$14-0.000000001,$A7&lt;=Model!$M$14+Model!$M$15+0.000000001),Model!$M$12,(Model!$AJ$13*D7+Model!$AJ$14*F7+Model!$AJ$15*E6+Model!$AJ$16*E8)/Model!$AJ$17)))</f>
        <v>1.1102230246251565E-16</v>
      </c>
      <c r="F53" s="15">
        <f ca="1">IF(Model!$M$18=0,NA(),ABS(F7-IF(AND(Model!$M$16=1,F$4&gt;=Model!$M$13-0.000000001,F$4&lt;=Model!$M$13+Model!$M$15+0.000000001,$A7&gt;=Model!$M$14-0.000000001,$A7&lt;=Model!$M$14+Model!$M$15+0.000000001),Model!$M$12,(Model!$AJ$13*E7+Model!$AJ$14*G7+Model!$AJ$15*F6+Model!$AJ$16*F8)/Model!$AJ$17)))</f>
        <v>1.1102230246251565E-16</v>
      </c>
      <c r="G53" s="15">
        <f ca="1">IF(Model!$M$18=0,NA(),ABS(G7-IF(AND(Model!$M$16=1,G$4&gt;=Model!$M$13-0.000000001,G$4&lt;=Model!$M$13+Model!$M$15+0.000000001,$A7&gt;=Model!$M$14-0.000000001,$A7&lt;=Model!$M$14+Model!$M$15+0.000000001),Model!$M$12,(Model!$AJ$13*F7+Model!$AJ$14*H7+Model!$AJ$15*G6+Model!$AJ$16*G8)/Model!$AJ$17)))</f>
        <v>1.1102230246251565E-16</v>
      </c>
      <c r="H53" s="15">
        <f ca="1">IF(Model!$M$18=0,NA(),ABS(H7-IF(AND(Model!$M$16=1,H$4&gt;=Model!$M$13-0.000000001,H$4&lt;=Model!$M$13+Model!$M$15+0.000000001,$A7&gt;=Model!$M$14-0.000000001,$A7&lt;=Model!$M$14+Model!$M$15+0.000000001),Model!$M$12,(Model!$AJ$13*G7+Model!$AJ$14*I7+Model!$AJ$15*H6+Model!$AJ$16*H8)/Model!$AJ$17)))</f>
        <v>0</v>
      </c>
      <c r="I53" s="15">
        <f ca="1">IF(Model!$M$18=0,NA(),ABS(I7-IF(AND(Model!$M$16=1,I$4&gt;=Model!$M$13-0.000000001,I$4&lt;=Model!$M$13+Model!$M$15+0.000000001,$A7&gt;=Model!$M$14-0.000000001,$A7&lt;=Model!$M$14+Model!$M$15+0.000000001),Model!$M$12,(Model!$AJ$13*H7+Model!$AJ$14*J7+Model!$AJ$15*I6+Model!$AJ$16*I8)/Model!$AJ$17)))</f>
        <v>2.2204460492503131E-16</v>
      </c>
      <c r="J53" s="15">
        <f ca="1">IF(Model!$M$18=0,NA(),ABS(J7-IF(AND(Model!$M$16=1,J$4&gt;=Model!$M$13-0.000000001,J$4&lt;=Model!$M$13+Model!$M$15+0.000000001,$A7&gt;=Model!$M$14-0.000000001,$A7&lt;=Model!$M$14+Model!$M$15+0.000000001),Model!$M$12,(Model!$AJ$13*I7+Model!$AJ$14*K7+Model!$AJ$15*J6+Model!$AJ$16*J8)/Model!$AJ$17)))</f>
        <v>1.1102230246251565E-16</v>
      </c>
      <c r="K53" s="15">
        <f ca="1">IF(Model!$M$18=0,NA(),ABS(K7-IF(AND(Model!$M$16=1,K$4&gt;=Model!$M$13-0.000000001,K$4&lt;=Model!$M$13+Model!$M$15+0.000000001,$A7&gt;=Model!$M$14-0.000000001,$A7&lt;=Model!$M$14+Model!$M$15+0.000000001),Model!$M$12,(Model!$AJ$13*J7+Model!$AJ$14*L7+Model!$AJ$15*K6+Model!$AJ$16*K8)/Model!$AJ$17)))</f>
        <v>2.2204460492503131E-16</v>
      </c>
      <c r="L53" s="15">
        <f ca="1">IF(Model!$M$18=0,NA(),ABS(L7-IF(AND(Model!$M$16=1,L$4&gt;=Model!$M$13-0.000000001,L$4&lt;=Model!$M$13+Model!$M$15+0.000000001,$A7&gt;=Model!$M$14-0.000000001,$A7&lt;=Model!$M$14+Model!$M$15+0.000000001),Model!$M$12,(Model!$AJ$13*K7+Model!$AJ$14*M7+Model!$AJ$15*L6+Model!$AJ$16*L8)/Model!$AJ$17)))</f>
        <v>1.1102230246251565E-16</v>
      </c>
      <c r="M53" s="15">
        <f ca="1">IF(Model!$M$18=0,NA(),ABS(M7-IF(AND(Model!$M$16=1,M$4&gt;=Model!$M$13-0.000000001,M$4&lt;=Model!$M$13+Model!$M$15+0.000000001,$A7&gt;=Model!$M$14-0.000000001,$A7&lt;=Model!$M$14+Model!$M$15+0.000000001),Model!$M$12,(Model!$AJ$13*L7+Model!$AJ$14*N7+Model!$AJ$15*M6+Model!$AJ$16*M8)/Model!$AJ$17)))</f>
        <v>0</v>
      </c>
      <c r="N53" s="15">
        <f ca="1">IF(Model!$M$18=0,NA(),ABS(N7-IF(AND(Model!$M$16=1,N$4&gt;=Model!$M$13-0.000000001,N$4&lt;=Model!$M$13+Model!$M$15+0.000000001,$A7&gt;=Model!$M$14-0.000000001,$A7&lt;=Model!$M$14+Model!$M$15+0.000000001),Model!$M$12,(Model!$AJ$13*M7+Model!$AJ$14*O7+Model!$AJ$15*N6+Model!$AJ$16*N8)/Model!$AJ$17)))</f>
        <v>0</v>
      </c>
      <c r="O53" s="15">
        <f ca="1">IF(Model!$M$18=0,NA(),ABS(O7-IF(AND(Model!$M$16=1,O$4&gt;=Model!$M$13-0.000000001,O$4&lt;=Model!$M$13+Model!$M$15+0.000000001,$A7&gt;=Model!$M$14-0.000000001,$A7&lt;=Model!$M$14+Model!$M$15+0.000000001),Model!$M$12,(Model!$AJ$13*N7+Model!$AJ$14*P7+Model!$AJ$15*O6+Model!$AJ$16*O8)/Model!$AJ$17)))</f>
        <v>1.1102230246251565E-16</v>
      </c>
      <c r="P53" s="15">
        <f ca="1">IF(Model!$M$18=0,NA(),ABS(P7-IF(AND(Model!$M$16=1,P$4&gt;=Model!$M$13-0.000000001,P$4&lt;=Model!$M$13+Model!$M$15+0.000000001,$A7&gt;=Model!$M$14-0.000000001,$A7&lt;=Model!$M$14+Model!$M$15+0.000000001),Model!$M$12,(Model!$AJ$13*O7+Model!$AJ$14*Q7+Model!$AJ$15*P6+Model!$AJ$16*P8)/Model!$AJ$17)))</f>
        <v>2.2204460492503131E-16</v>
      </c>
      <c r="Q53" s="15">
        <f ca="1">IF(Model!$M$18=0,NA(),ABS(Q7-IF(AND(Model!$M$16=1,Q$4&gt;=Model!$M$13-0.000000001,Q$4&lt;=Model!$M$13+Model!$M$15+0.000000001,$A7&gt;=Model!$M$14-0.000000001,$A7&lt;=Model!$M$14+Model!$M$15+0.000000001),Model!$M$12,(Model!$AJ$13*P7+Model!$AJ$14*R7+Model!$AJ$15*Q6+Model!$AJ$16*Q8)/Model!$AJ$17)))</f>
        <v>0</v>
      </c>
      <c r="R53" s="15">
        <f ca="1">IF(Model!$M$18=0,NA(),ABS(R7-IF(AND(Model!$M$16=1,R$4&gt;=Model!$M$13-0.000000001,R$4&lt;=Model!$M$13+Model!$M$15+0.000000001,$A7&gt;=Model!$M$14-0.000000001,$A7&lt;=Model!$M$14+Model!$M$15+0.000000001),Model!$M$12,(Model!$AJ$13*Q7+Model!$AJ$14*S7+Model!$AJ$15*R6+Model!$AJ$16*R8)/Model!$AJ$17)))</f>
        <v>2.2204460492503131E-16</v>
      </c>
      <c r="S53" s="15">
        <f ca="1">IF(Model!$M$18=0,NA(),ABS(S7-IF(AND(Model!$M$16=1,S$4&gt;=Model!$M$13-0.000000001,S$4&lt;=Model!$M$13+Model!$M$15+0.000000001,$A7&gt;=Model!$M$14-0.000000001,$A7&lt;=Model!$M$14+Model!$M$15+0.000000001),Model!$M$12,(Model!$AJ$13*R7+Model!$AJ$14*T7+Model!$AJ$15*S6+Model!$AJ$16*S8)/Model!$AJ$17)))</f>
        <v>3.3306690738754696E-16</v>
      </c>
      <c r="T53" s="15">
        <f ca="1">IF(Model!$M$18=0,NA(),ABS(T7-IF(AND(Model!$M$16=1,T$4&gt;=Model!$M$13-0.000000001,T$4&lt;=Model!$M$13+Model!$M$15+0.000000001,$A7&gt;=Model!$M$14-0.000000001,$A7&lt;=Model!$M$14+Model!$M$15+0.000000001),Model!$M$12,(Model!$AJ$13*S7+Model!$AJ$14*U7+Model!$AJ$15*T6+Model!$AJ$16*T8)/Model!$AJ$17)))</f>
        <v>1.1102230246251565E-16</v>
      </c>
      <c r="U53" s="15">
        <f ca="1">IF(Model!$M$18=0,NA(),ABS(U7-IF(AND(Model!$M$16=1,U$4&gt;=Model!$M$13-0.000000001,U$4&lt;=Model!$M$13+Model!$M$15+0.000000001,$A7&gt;=Model!$M$14-0.000000001,$A7&lt;=Model!$M$14+Model!$M$15+0.000000001),Model!$M$12,(Model!$AJ$13*T7+Model!$AJ$14*V7+Model!$AJ$15*U6+Model!$AJ$16*U8)/Model!$AJ$17)))</f>
        <v>4.4408920985006262E-16</v>
      </c>
      <c r="V53" s="15">
        <f ca="1">IF(Model!$M$18=0,NA(),ABS(V7-IF(AND(Model!$M$16=1,V$4&gt;=Model!$M$13-0.000000001,V$4&lt;=Model!$M$13+Model!$M$15+0.000000001,$A7&gt;=Model!$M$14-0.000000001,$A7&lt;=Model!$M$14+Model!$M$15+0.000000001),Model!$M$12,(Model!$AJ$13*U7+Model!$AJ$14*W7+Model!$AJ$15*V6+Model!$AJ$16*V8)/Model!$AJ$17)))</f>
        <v>4.4408920985006262E-16</v>
      </c>
      <c r="W53" s="15">
        <f ca="1">IF(Model!$M$18=0,NA(),ABS(W7-IF(AND(Model!$M$16=1,W$4&gt;=Model!$M$13-0.000000001,W$4&lt;=Model!$M$13+Model!$M$15+0.000000001,$A7&gt;=Model!$M$14-0.000000001,$A7&lt;=Model!$M$14+Model!$M$15+0.000000001),Model!$M$12,(Model!$AJ$13*V7+Model!$AJ$14*X7+Model!$AJ$15*W6+Model!$AJ$16*W8)/Model!$AJ$17)))</f>
        <v>5.5511151231257827E-16</v>
      </c>
      <c r="X53" s="15">
        <f ca="1">IF(Model!$M$18=0,NA(),ABS(X7-IF(AND(Model!$M$16=1,X$4&gt;=Model!$M$13-0.000000001,X$4&lt;=Model!$M$13+Model!$M$15+0.000000001,$A7&gt;=Model!$M$14-0.000000001,$A7&lt;=Model!$M$14+Model!$M$15+0.000000001),Model!$M$12,(Model!$AJ$13*W7+Model!$AJ$14*Y7+Model!$AJ$15*X6+Model!$AJ$16*X8)/Model!$AJ$17)))</f>
        <v>6.6613381477509392E-16</v>
      </c>
      <c r="Y53" s="15">
        <f ca="1">IF(Model!$M$18=0,NA(),ABS(Y7-IF(AND(Model!$M$16=1,Y$4&gt;=Model!$M$13-0.000000001,Y$4&lt;=Model!$M$13+Model!$M$15+0.000000001,$A7&gt;=Model!$M$14-0.000000001,$A7&lt;=Model!$M$14+Model!$M$15+0.000000001),Model!$M$12,(Model!$AJ$13*X7+Model!$AJ$14*Z7+Model!$AJ$15*Y6+Model!$AJ$16*Y8)/Model!$AJ$17)))</f>
        <v>4.4408920985006262E-16</v>
      </c>
      <c r="Z53" s="15">
        <f ca="1">IF(Model!$M$18=0,NA(),ABS(Z7-IF(AND(Model!$M$16=1,Z$4&gt;=Model!$M$13-0.000000001,Z$4&lt;=Model!$M$13+Model!$M$15+0.000000001,$A7&gt;=Model!$M$14-0.000000001,$A7&lt;=Model!$M$14+Model!$M$15+0.000000001),Model!$M$12,(Model!$AJ$13*Y7+Model!$AJ$14*AA7+Model!$AJ$15*Z6+Model!$AJ$16*Z8)/Model!$AJ$17)))</f>
        <v>9.9920072216264089E-16</v>
      </c>
      <c r="AA53" s="15">
        <f ca="1">IF(Model!$M$18=0,NA(),ABS(AA7-IF(AND(Model!$M$16=1,AA$4&gt;=Model!$M$13-0.000000001,AA$4&lt;=Model!$M$13+Model!$M$15+0.000000001,$A7&gt;=Model!$M$14-0.000000001,$A7&lt;=Model!$M$14+Model!$M$15+0.000000001),Model!$M$12,(Model!$AJ$13*Z7+Model!$AJ$14*AB7+Model!$AJ$15*AA6+Model!$AJ$16*AA8)/Model!$AJ$17)))</f>
        <v>1.1102230246251565E-15</v>
      </c>
      <c r="AB53" s="15">
        <f ca="1">IF(Model!$M$18=0,NA(),ABS(AB7-IF(AND(Model!$M$16=1,AB$4&gt;=Model!$M$13-0.000000001,AB$4&lt;=Model!$M$13+Model!$M$15+0.000000001,$A7&gt;=Model!$M$14-0.000000001,$A7&lt;=Model!$M$14+Model!$M$15+0.000000001),Model!$M$12,(Model!$AJ$13*AA7+Model!$AJ$14*AC7+Model!$AJ$15*AB6+Model!$AJ$16*AB8)/Model!$AJ$17)))</f>
        <v>1.5543122344752192E-15</v>
      </c>
      <c r="AC53" s="15">
        <f ca="1">IF(Model!$M$18=0,NA(),ABS(AC7-IF(AND(Model!$M$16=1,AC$4&gt;=Model!$M$13-0.000000001,AC$4&lt;=Model!$M$13+Model!$M$15+0.000000001,$A7&gt;=Model!$M$14-0.000000001,$A7&lt;=Model!$M$14+Model!$M$15+0.000000001),Model!$M$12,(Model!$AJ$13*AB7+Model!$AJ$14*AD7+Model!$AJ$15*AC6+Model!$AJ$16*AC8)/Model!$AJ$17)))</f>
        <v>1.7763568394002505E-15</v>
      </c>
      <c r="AD53" s="15">
        <f ca="1">IF(Model!$M$18=0,NA(),ABS(AD7-IF(AND(Model!$M$16=1,AD$4&gt;=Model!$M$13-0.000000001,AD$4&lt;=Model!$M$13+Model!$M$15+0.000000001,$A7&gt;=Model!$M$14-0.000000001,$A7&lt;=Model!$M$14+Model!$M$15+0.000000001),Model!$M$12,(Model!$AJ$13*AC7+Model!$AJ$14*AE7+Model!$AJ$15*AD6+Model!$AJ$16*AD8)/Model!$AJ$17)))</f>
        <v>2.2204460492503131E-15</v>
      </c>
      <c r="AE53" s="15">
        <f ca="1">IF(Model!$M$18=0,NA(),ABS(AE7-IF(AND(Model!$M$16=1,AE$4&gt;=Model!$M$13-0.000000001,AE$4&lt;=Model!$M$13+Model!$M$15+0.000000001,$A7&gt;=Model!$M$14-0.000000001,$A7&lt;=Model!$M$14+Model!$M$15+0.000000001),Model!$M$12,(Model!$AJ$13*AD7+Model!$AJ$14*AF7+Model!$AJ$15*AE6+Model!$AJ$16*AE8)/Model!$AJ$17)))</f>
        <v>2.886579864025407E-15</v>
      </c>
      <c r="AF53" s="15">
        <f ca="1">IF(Model!$M$18=0,NA(),ABS(AF7-IF(AND(Model!$M$16=1,AF$4&gt;=Model!$M$13-0.000000001,AF$4&lt;=Model!$M$13+Model!$M$15+0.000000001,$A7&gt;=Model!$M$14-0.000000001,$A7&lt;=Model!$M$14+Model!$M$15+0.000000001),Model!$M$12,(Model!$AJ$13*AE7+Model!$AJ$14*AG7+Model!$AJ$15*AF6+Model!$AJ$16*AF8)/Model!$AJ$17)))</f>
        <v>3.6637359812630166E-15</v>
      </c>
      <c r="AG53" s="15">
        <f ca="1">IF(Model!$M$18=0,NA(),ABS(AG7-IF(AND(Model!$M$16=1,AG$4&gt;=Model!$M$13-0.000000001,AG$4&lt;=Model!$M$13+Model!$M$15+0.000000001,$A7&gt;=Model!$M$14-0.000000001,$A7&lt;=Model!$M$14+Model!$M$15+0.000000001),Model!$M$12,(Model!$AJ$13*AF7+Model!$AJ$14*AH7+Model!$AJ$15*AG6+Model!$AJ$16*AG8)/Model!$AJ$17)))</f>
        <v>4.4408920985006262E-15</v>
      </c>
      <c r="AH53" s="15">
        <f ca="1">IF(Model!$M$18=0,NA(),ABS(AH7-IF(AND(Model!$M$16=1,AH$4&gt;=Model!$M$13-0.000000001,AH$4&lt;=Model!$M$13+Model!$M$15+0.000000001,$A7&gt;=Model!$M$14-0.000000001,$A7&lt;=Model!$M$14+Model!$M$15+0.000000001),Model!$M$12,(Model!$AJ$13*AG7+Model!$AJ$14*AI7+Model!$AJ$15*AH6+Model!$AJ$16*AH8)/Model!$AJ$17)))</f>
        <v>5.6621374255882984E-15</v>
      </c>
      <c r="AI53" s="15">
        <f ca="1">IF(Model!$M$18=0,NA(),ABS(AI7-IF(AND(Model!$M$16=1,AI$4&gt;=Model!$M$13-0.000000001,AI$4&lt;=Model!$M$13+Model!$M$15+0.000000001,$A7&gt;=Model!$M$14-0.000000001,$A7&lt;=Model!$M$14+Model!$M$15+0.000000001),Model!$M$12,(Model!$AJ$13*AH7+Model!$AJ$14*AJ7+Model!$AJ$15*AI6+Model!$AJ$16*AI8)/Model!$AJ$17)))</f>
        <v>6.9944050551384862E-15</v>
      </c>
      <c r="AJ53" s="15">
        <f ca="1">IF(Model!$M$18=0,NA(),ABS(AJ7-IF(AND(Model!$M$16=1,AJ$4&gt;=Model!$M$13-0.000000001,AJ$4&lt;=Model!$M$13+Model!$M$15+0.000000001,$A7&gt;=Model!$M$14-0.000000001,$A7&lt;=Model!$M$14+Model!$M$15+0.000000001),Model!$M$12,(Model!$AJ$13*AI7+Model!$AJ$14*AK7+Model!$AJ$15*AJ6+Model!$AJ$16*AJ8)/Model!$AJ$17)))</f>
        <v>8.5487172896137054E-15</v>
      </c>
      <c r="AK53" s="15">
        <f ca="1">IF(Model!$M$18=0,NA(),ABS(AK7-IF(AND(Model!$M$16=1,AK$4&gt;=Model!$M$13-0.000000001,AK$4&lt;=Model!$M$13+Model!$M$15+0.000000001,$A7&gt;=Model!$M$14-0.000000001,$A7&lt;=Model!$M$14+Model!$M$15+0.000000001),Model!$M$12,(Model!$AJ$13*AJ7+Model!$AJ$14*AL7+Model!$AJ$15*AK6+Model!$AJ$16*AK8)/Model!$AJ$17)))</f>
        <v>1.0436096431476471E-14</v>
      </c>
      <c r="AL53" s="15">
        <f ca="1">IF(Model!$M$18=0,NA(),ABS(AL7-IF(AND(Model!$M$16=1,AL$4&gt;=Model!$M$13-0.000000001,AL$4&lt;=Model!$M$13+Model!$M$15+0.000000001,$A7&gt;=Model!$M$14-0.000000001,$A7&lt;=Model!$M$14+Model!$M$15+0.000000001),Model!$M$12,(Model!$AJ$13*AK7+Model!$AJ$14*AM7+Model!$AJ$15*AL6+Model!$AJ$16*AL8)/Model!$AJ$17)))</f>
        <v>1.2878587085651816E-14</v>
      </c>
      <c r="AM53" s="15">
        <f ca="1">IF(Model!$M$18=0,NA(),ABS(AM7-IF(AND(Model!$M$16=1,AM$4&gt;=Model!$M$13-0.000000001,AM$4&lt;=Model!$M$13+Model!$M$15+0.000000001,$A7&gt;=Model!$M$14-0.000000001,$A7&lt;=Model!$M$14+Model!$M$15+0.000000001),Model!$M$12,(Model!$AJ$13*AL7+Model!$AJ$14*AN7+Model!$AJ$15*AM6+Model!$AJ$16*AM8)/Model!$AJ$17)))</f>
        <v>1.5765166949677223E-14</v>
      </c>
      <c r="AN53" s="15">
        <f ca="1">IF(Model!$M$18=0,NA(),ABS(AN7-IF(AND(Model!$M$16=1,AN$4&gt;=Model!$M$13-0.000000001,AN$4&lt;=Model!$M$13+Model!$M$15+0.000000001,$A7&gt;=Model!$M$14-0.000000001,$A7&lt;=Model!$M$14+Model!$M$15+0.000000001),Model!$M$12,(Model!$AJ$13*AM7+Model!$AJ$14*AO7+Model!$AJ$15*AN6+Model!$AJ$16*AN8)/Model!$AJ$17)))</f>
        <v>1.9317880628477724E-14</v>
      </c>
      <c r="AO53" s="15">
        <f ca="1">IF(Model!$M$18=0,NA(),ABS(AO7-IF(AND(Model!$M$16=1,AO$4&gt;=Model!$M$13-0.000000001,AO$4&lt;=Model!$M$13+Model!$M$15+0.000000001,$A7&gt;=Model!$M$14-0.000000001,$A7&lt;=Model!$M$14+Model!$M$15+0.000000001),Model!$M$12,(Model!$AJ$13*AN7+Model!$AJ$14*AP7+Model!$AJ$15*AO6+Model!$AJ$16*AO8)/Model!$AJ$17)))</f>
        <v>2.3536728122053319E-14</v>
      </c>
      <c r="AP53" s="15">
        <f ca="1">IF(Model!$M$18=0,NA(),ABS(AP7-IF(AND(Model!$M$16=1,AP$4&gt;=Model!$M$13-0.000000001,AP$4&lt;=Model!$M$13+Model!$M$15+0.000000001,$A7&gt;=Model!$M$14-0.000000001,$A7&lt;=Model!$M$14+Model!$M$15+0.000000001),Model!$M$12,(Model!$AJ$13*AO7+Model!$AJ$14*AQ7+Model!$AJ$15*AP6+Model!$AJ$16*AP8)/Model!$AJ$17)))</f>
        <v>2.8754776337791554E-14</v>
      </c>
      <c r="AQ53" s="15">
        <f ca="1">IF(Model!$M$18=0,NA(),ABS(AQ7-IF(AND(Model!$M$16=1,AQ$4&gt;=Model!$M$13-0.000000001,AQ$4&lt;=Model!$M$13+Model!$M$15+0.000000001,$A7&gt;=Model!$M$14-0.000000001,$A7&lt;=Model!$M$14+Model!$M$15+0.000000001),Model!$M$12,(Model!$AJ$13*AP7+Model!$AJ$14*AR7+Model!$AJ$15*AQ6+Model!$AJ$16*AQ8)/Model!$AJ$17)))</f>
        <v>3.4527936065842368E-14</v>
      </c>
      <c r="AR53" s="15">
        <f ca="1">IF(Model!$M$18=0,NA(),ABS(AR7-IF(AND(Model!$M$16=1,AR$4&gt;=Model!$M$13-0.000000001,AR$4&lt;=Model!$M$13+Model!$M$15+0.000000001,$A7&gt;=Model!$M$14-0.000000001,$A7&lt;=Model!$M$14+Model!$M$15+0.000000001),Model!$M$12,(Model!$AJ$13*AQ7+Model!$AJ$14*AS7+Model!$AJ$15*AR6+Model!$AJ$16*AR8)/Model!$AJ$17)))</f>
        <v>4.1744385725905886E-14</v>
      </c>
      <c r="AS53" s="15">
        <f ca="1">IF(Model!$M$18=0,NA(),ABS(AS7-IF(AND(Model!$M$16=1,AS$4&gt;=Model!$M$13-0.000000001,AS$4&lt;=Model!$M$13+Model!$M$15+0.000000001,$A7&gt;=Model!$M$14-0.000000001,$A7&lt;=Model!$M$14+Model!$M$15+0.000000001),Model!$M$12,(Model!$AJ$13*AR7+Model!$AJ$14*AT7+Model!$AJ$15*AS6+Model!$AJ$16*AS8)/Model!$AJ$17)))</f>
        <v>4.9849013805669529E-14</v>
      </c>
      <c r="AT53" s="15">
        <f ca="1">IF(Model!$M$18=0,NA(),ABS(AT7-IF(AND(Model!$M$16=1,AT$4&gt;=Model!$M$13-0.000000001,AT$4&lt;=Model!$M$13+Model!$M$15+0.000000001,$A7&gt;=Model!$M$14-0.000000001,$A7&lt;=Model!$M$14+Model!$M$15+0.000000001),Model!$M$12,(Model!$AJ$13*AS7+Model!$AJ$14*AU7+Model!$AJ$15*AT6+Model!$AJ$16*AT8)/Model!$AJ$17)))</f>
        <v>5.9618976422370906E-14</v>
      </c>
      <c r="AU53" s="15">
        <f ca="1">IF(Model!$M$18=0,NA(),ABS(AU7-IF(AND(Model!$M$16=1,AU$4&gt;=Model!$M$13-0.000000001,AU$4&lt;=Model!$M$13+Model!$M$15+0.000000001,$A7&gt;=Model!$M$14-0.000000001,$A7&lt;=Model!$M$14+Model!$M$15+0.000000001),Model!$M$12,(Model!$AJ$13*AT7+Model!$AJ$14*AV7+Model!$AJ$15*AU6+Model!$AJ$16*AU8)/Model!$AJ$17)))</f>
        <v>7.0610184366159956E-14</v>
      </c>
      <c r="AV53" s="15">
        <f ca="1">IF(Model!$M$18=0,NA(),ABS(AV7-IF(AND(Model!$M$16=1,AV$4&gt;=Model!$M$13-0.000000001,AV$4&lt;=Model!$M$13+Model!$M$15+0.000000001,$A7&gt;=Model!$M$14-0.000000001,$A7&lt;=Model!$M$14+Model!$M$15+0.000000001),Model!$M$12,(Model!$AJ$13*AU7+Model!$AJ$14*AW7+Model!$AJ$15*AV6+Model!$AJ$16*AV8)/Model!$AJ$17)))</f>
        <v>8.3821838359199319E-14</v>
      </c>
      <c r="AW53" s="15">
        <f ca="1">IF(Model!$M$18=0,NA(),ABS(AW7-IF(AND(Model!$M$16=1,AW$4&gt;=Model!$M$13-0.000000001,AW$4&lt;=Model!$M$13+Model!$M$15+0.000000001,$A7&gt;=Model!$M$14-0.000000001,$A7&lt;=Model!$M$14+Model!$M$15+0.000000001),Model!$M$12,(Model!$AJ$13*AV7+Model!$AJ$14*AX7+Model!$AJ$15*AW6+Model!$AJ$16*AW8)/Model!$AJ$17)))</f>
        <v>9.8476782284251385E-14</v>
      </c>
      <c r="AX53" s="15">
        <f ca="1">IF(Model!$M$18=0,NA(),ABS(AX7-IF(AND(Model!$M$16=1,AX$4&gt;=Model!$M$13-0.000000001,AX$4&lt;=Model!$M$13+Model!$M$15+0.000000001,$A7&gt;=Model!$M$14-0.000000001,$A7&lt;=Model!$M$14+Model!$M$15+0.000000001),Model!$M$12,(Model!$AJ$13*AW7+Model!$AJ$14*AY7+Model!$AJ$15*AX6+Model!$AJ$16*AX8)/Model!$AJ$17)))</f>
        <v>1.1524114995609125E-13</v>
      </c>
      <c r="AY53" s="15">
        <f ca="1">IF(Model!$M$18=0,NA(),ABS(AY7-IF(AND(Model!$M$16=1,AY$4&gt;=Model!$M$13-0.000000001,AY$4&lt;=Model!$M$13+Model!$M$15+0.000000001,$A7&gt;=Model!$M$14-0.000000001,$A7&lt;=Model!$M$14+Model!$M$15+0.000000001),Model!$M$12,(Model!$AJ$13*AX7+Model!$AJ$14*AZ7+Model!$AJ$15*AY6+Model!$AJ$16*AY8)/Model!$AJ$17)))</f>
        <v>1.3400391907225639E-13</v>
      </c>
      <c r="AZ53" s="15">
        <f ca="1">IF(Model!$M$18=0,NA(),ABS(AZ7-IF(AND(Model!$M$16=1,AZ$4&gt;=Model!$M$13-0.000000001,AZ$4&lt;=Model!$M$13+Model!$M$15+0.000000001,$A7&gt;=Model!$M$14-0.000000001,$A7&lt;=Model!$M$14+Model!$M$15+0.000000001),Model!$M$12,(Model!$AJ$13*AY7+Model!$AJ$14*BA7+Model!$AJ$15*AZ6+Model!$AJ$16*AZ8)/Model!$AJ$17)))</f>
        <v>1.5520917884259688E-13</v>
      </c>
      <c r="BA53" s="15">
        <f ca="1">IF(Model!$M$18=0,NA(),ABS(BA7-IF(AND(Model!$M$16=1,BA$4&gt;=Model!$M$13-0.000000001,BA$4&lt;=Model!$M$13+Model!$M$15+0.000000001,$A7&gt;=Model!$M$14-0.000000001,$A7&lt;=Model!$M$14+Model!$M$15+0.000000001),Model!$M$12,(Model!$AJ$13*AZ7+Model!$AJ$14*BB7+Model!$AJ$15*BA6+Model!$AJ$16*BA8)/Model!$AJ$17)))</f>
        <v>1.7807977314987511E-13</v>
      </c>
      <c r="BB53" s="15">
        <f ca="1">IF(Model!$M$18=0,NA(),ABS(BB7-IF(AND(Model!$M$16=1,BB$4&gt;=Model!$M$13-0.000000001,BB$4&lt;=Model!$M$13+Model!$M$15+0.000000001,$A7&gt;=Model!$M$14-0.000000001,$A7&lt;=Model!$M$14+Model!$M$15+0.000000001),Model!$M$12,(Model!$AJ$13*BA7+Model!$AJ$14*BC7+Model!$AJ$15*BB6+Model!$AJ$16*BB8)/Model!$AJ$17)))</f>
        <v>2.0305979120394113E-13</v>
      </c>
      <c r="BC53" s="15">
        <f ca="1">IF(Model!$M$18=0,NA(),ABS(BC7-IF(AND(Model!$M$16=1,BC$4&gt;=Model!$M$13-0.000000001,BC$4&lt;=Model!$M$13+Model!$M$15+0.000000001,$A7&gt;=Model!$M$14-0.000000001,$A7&lt;=Model!$M$14+Model!$M$15+0.000000001),Model!$M$12,(Model!$AJ$13*BB7+Model!$AJ$14*BD7+Model!$AJ$15*BC6+Model!$AJ$16*BC8)/Model!$AJ$17)))</f>
        <v>2.2937207688755734E-13</v>
      </c>
      <c r="BD53" s="15">
        <f ca="1">IF(Model!$M$18=0,NA(),ABS(BD7-IF(AND(Model!$M$16=1,BD$4&gt;=Model!$M$13-0.000000001,BD$4&lt;=Model!$M$13+Model!$M$15+0.000000001,$A7&gt;=Model!$M$14-0.000000001,$A7&lt;=Model!$M$14+Model!$M$15+0.000000001),Model!$M$12,(Model!$AJ$13*BC7+Model!$AJ$14*BE7+Model!$AJ$15*BD6+Model!$AJ$16*BD8)/Model!$AJ$17)))</f>
        <v>2.5646151868841116E-13</v>
      </c>
      <c r="BE53" s="15">
        <f ca="1">IF(Model!$M$18=0,NA(),ABS(BE7-IF(AND(Model!$M$16=1,BE$4&gt;=Model!$M$13-0.000000001,BE$4&lt;=Model!$M$13+Model!$M$15+0.000000001,$A7&gt;=Model!$M$14-0.000000001,$A7&lt;=Model!$M$14+Model!$M$15+0.000000001),Model!$M$12,(Model!$AJ$13*BD7+Model!$AJ$14*BF7+Model!$AJ$15*BE6+Model!$AJ$16*BE8)/Model!$AJ$17)))</f>
        <v>2.8343993818680246E-13</v>
      </c>
      <c r="BF53" s="15">
        <f ca="1">IF(Model!$M$18=0,NA(),ABS(BF7-IF(AND(Model!$M$16=1,BF$4&gt;=Model!$M$13-0.000000001,BF$4&lt;=Model!$M$13+Model!$M$15+0.000000001,$A7&gt;=Model!$M$14-0.000000001,$A7&lt;=Model!$M$14+Model!$M$15+0.000000001),Model!$M$12,(Model!$AJ$13*BE7+Model!$AJ$14*BG7+Model!$AJ$15*BF6+Model!$AJ$16*BF8)/Model!$AJ$17)))</f>
        <v>3.0908609005564358E-13</v>
      </c>
      <c r="BG53" s="15">
        <f ca="1">IF(Model!$M$18=0,NA(),ABS(BG7-IF(AND(Model!$M$16=1,BG$4&gt;=Model!$M$13-0.000000001,BG$4&lt;=Model!$M$13+Model!$M$15+0.000000001,$A7&gt;=Model!$M$14-0.000000001,$A7&lt;=Model!$M$14+Model!$M$15+0.000000001),Model!$M$12,(Model!$AJ$13*BF7+Model!$AJ$14*BH7+Model!$AJ$15*BG6+Model!$AJ$16*BG8)/Model!$AJ$17)))</f>
        <v>3.3106850594322168E-13</v>
      </c>
      <c r="BH53" s="15">
        <f ca="1">IF(Model!$M$18=0,NA(),ABS(BH7-IF(AND(Model!$M$16=1,BH$4&gt;=Model!$M$13-0.000000001,BH$4&lt;=Model!$M$13+Model!$M$15+0.000000001,$A7&gt;=Model!$M$14-0.000000001,$A7&lt;=Model!$M$14+Model!$M$15+0.000000001),Model!$M$12,(Model!$AJ$13*BG7+Model!$AJ$14*BI7+Model!$AJ$15*BH6+Model!$AJ$16*BH8)/Model!$AJ$17)))</f>
        <v>3.468336728928989E-13</v>
      </c>
      <c r="BI53" s="15">
        <f ca="1">IF(Model!$M$18=0,NA(),ABS(BI7-IF(AND(Model!$M$16=1,BI$4&gt;=Model!$M$13-0.000000001,BI$4&lt;=Model!$M$13+Model!$M$15+0.000000001,$A7&gt;=Model!$M$14-0.000000001,$A7&lt;=Model!$M$14+Model!$M$15+0.000000001),Model!$M$12,(Model!$AJ$13*BH7+Model!$AJ$14*BJ7+Model!$AJ$15*BI6+Model!$AJ$16*BI8)/Model!$AJ$17)))</f>
        <v>3.5282887722587475E-13</v>
      </c>
      <c r="BJ53" s="15">
        <f ca="1">IF(Model!$M$18=0,NA(),ABS(BJ7-IF(AND(Model!$M$16=1,BJ$4&gt;=Model!$M$13-0.000000001,BJ$4&lt;=Model!$M$13+Model!$M$15+0.000000001,$A7&gt;=Model!$M$14-0.000000001,$A7&lt;=Model!$M$14+Model!$M$15+0.000000001),Model!$M$12,BI7)))</f>
        <v>0</v>
      </c>
      <c r="BK53" s="1"/>
    </row>
    <row r="54" spans="1:63" ht="13.5" customHeight="1">
      <c r="A54" s="1"/>
      <c r="B54" s="15">
        <f>IF(Model!$M$18=0,NA(),ABS(B8-IF(AND(Model!$M$16=1,B$4&gt;=Model!$M$13-0.000000001,B$4&lt;=Model!$M$13+Model!$M$15+0.000000001,$A8&gt;=Model!$M$14-0.000000001,$A8&lt;=Model!$M$14+Model!$M$15+0.000000001),Model!$M$12,Model!$M$11)))</f>
        <v>0</v>
      </c>
      <c r="C54" s="15">
        <f ca="1">IF(Model!$M$18=0,NA(),ABS(C8-IF(AND(Model!$M$16=1,C$4&gt;=Model!$M$13-0.000000001,C$4&lt;=Model!$M$13+Model!$M$15+0.000000001,$A8&gt;=Model!$M$14-0.000000001,$A8&lt;=Model!$M$14+Model!$M$15+0.000000001),Model!$M$12,(Model!$AJ$13*B8+Model!$AJ$14*D8+Model!$AJ$15*C7+Model!$AJ$16*C9)/Model!$AJ$17)))</f>
        <v>0</v>
      </c>
      <c r="D54" s="15">
        <f ca="1">IF(Model!$M$18=0,NA(),ABS(D8-IF(AND(Model!$M$16=1,D$4&gt;=Model!$M$13-0.000000001,D$4&lt;=Model!$M$13+Model!$M$15+0.000000001,$A8&gt;=Model!$M$14-0.000000001,$A8&lt;=Model!$M$14+Model!$M$15+0.000000001),Model!$M$12,(Model!$AJ$13*C8+Model!$AJ$14*E8+Model!$AJ$15*D7+Model!$AJ$16*D9)/Model!$AJ$17)))</f>
        <v>1.1102230246251565E-16</v>
      </c>
      <c r="E54" s="15">
        <f ca="1">IF(Model!$M$18=0,NA(),ABS(E8-IF(AND(Model!$M$16=1,E$4&gt;=Model!$M$13-0.000000001,E$4&lt;=Model!$M$13+Model!$M$15+0.000000001,$A8&gt;=Model!$M$14-0.000000001,$A8&lt;=Model!$M$14+Model!$M$15+0.000000001),Model!$M$12,(Model!$AJ$13*D8+Model!$AJ$14*F8+Model!$AJ$15*E7+Model!$AJ$16*E9)/Model!$AJ$17)))</f>
        <v>0</v>
      </c>
      <c r="F54" s="15">
        <f ca="1">IF(Model!$M$18=0,NA(),ABS(F8-IF(AND(Model!$M$16=1,F$4&gt;=Model!$M$13-0.000000001,F$4&lt;=Model!$M$13+Model!$M$15+0.000000001,$A8&gt;=Model!$M$14-0.000000001,$A8&lt;=Model!$M$14+Model!$M$15+0.000000001),Model!$M$12,(Model!$AJ$13*E8+Model!$AJ$14*G8+Model!$AJ$15*F7+Model!$AJ$16*F9)/Model!$AJ$17)))</f>
        <v>1.1102230246251565E-16</v>
      </c>
      <c r="G54" s="15">
        <f ca="1">IF(Model!$M$18=0,NA(),ABS(G8-IF(AND(Model!$M$16=1,G$4&gt;=Model!$M$13-0.000000001,G$4&lt;=Model!$M$13+Model!$M$15+0.000000001,$A8&gt;=Model!$M$14-0.000000001,$A8&lt;=Model!$M$14+Model!$M$15+0.000000001),Model!$M$12,(Model!$AJ$13*F8+Model!$AJ$14*H8+Model!$AJ$15*G7+Model!$AJ$16*G9)/Model!$AJ$17)))</f>
        <v>0</v>
      </c>
      <c r="H54" s="15">
        <f ca="1">IF(Model!$M$18=0,NA(),ABS(H8-IF(AND(Model!$M$16=1,H$4&gt;=Model!$M$13-0.000000001,H$4&lt;=Model!$M$13+Model!$M$15+0.000000001,$A8&gt;=Model!$M$14-0.000000001,$A8&lt;=Model!$M$14+Model!$M$15+0.000000001),Model!$M$12,(Model!$AJ$13*G8+Model!$AJ$14*I8+Model!$AJ$15*H7+Model!$AJ$16*H9)/Model!$AJ$17)))</f>
        <v>1.1102230246251565E-16</v>
      </c>
      <c r="I54" s="15">
        <f ca="1">IF(Model!$M$18=0,NA(),ABS(I8-IF(AND(Model!$M$16=1,I$4&gt;=Model!$M$13-0.000000001,I$4&lt;=Model!$M$13+Model!$M$15+0.000000001,$A8&gt;=Model!$M$14-0.000000001,$A8&lt;=Model!$M$14+Model!$M$15+0.000000001),Model!$M$12,(Model!$AJ$13*H8+Model!$AJ$14*J8+Model!$AJ$15*I7+Model!$AJ$16*I9)/Model!$AJ$17)))</f>
        <v>1.1102230246251565E-16</v>
      </c>
      <c r="J54" s="15">
        <f ca="1">IF(Model!$M$18=0,NA(),ABS(J8-IF(AND(Model!$M$16=1,J$4&gt;=Model!$M$13-0.000000001,J$4&lt;=Model!$M$13+Model!$M$15+0.000000001,$A8&gt;=Model!$M$14-0.000000001,$A8&lt;=Model!$M$14+Model!$M$15+0.000000001),Model!$M$12,(Model!$AJ$13*I8+Model!$AJ$14*K8+Model!$AJ$15*J7+Model!$AJ$16*J9)/Model!$AJ$17)))</f>
        <v>1.1102230246251565E-16</v>
      </c>
      <c r="K54" s="15">
        <f ca="1">IF(Model!$M$18=0,NA(),ABS(K8-IF(AND(Model!$M$16=1,K$4&gt;=Model!$M$13-0.000000001,K$4&lt;=Model!$M$13+Model!$M$15+0.000000001,$A8&gt;=Model!$M$14-0.000000001,$A8&lt;=Model!$M$14+Model!$M$15+0.000000001),Model!$M$12,(Model!$AJ$13*J8+Model!$AJ$14*L8+Model!$AJ$15*K7+Model!$AJ$16*K9)/Model!$AJ$17)))</f>
        <v>2.2204460492503131E-16</v>
      </c>
      <c r="L54" s="15">
        <f ca="1">IF(Model!$M$18=0,NA(),ABS(L8-IF(AND(Model!$M$16=1,L$4&gt;=Model!$M$13-0.000000001,L$4&lt;=Model!$M$13+Model!$M$15+0.000000001,$A8&gt;=Model!$M$14-0.000000001,$A8&lt;=Model!$M$14+Model!$M$15+0.000000001),Model!$M$12,(Model!$AJ$13*K8+Model!$AJ$14*M8+Model!$AJ$15*L7+Model!$AJ$16*L9)/Model!$AJ$17)))</f>
        <v>1.1102230246251565E-16</v>
      </c>
      <c r="M54" s="15">
        <f ca="1">IF(Model!$M$18=0,NA(),ABS(M8-IF(AND(Model!$M$16=1,M$4&gt;=Model!$M$13-0.000000001,M$4&lt;=Model!$M$13+Model!$M$15+0.000000001,$A8&gt;=Model!$M$14-0.000000001,$A8&lt;=Model!$M$14+Model!$M$15+0.000000001),Model!$M$12,(Model!$AJ$13*L8+Model!$AJ$14*N8+Model!$AJ$15*M7+Model!$AJ$16*M9)/Model!$AJ$17)))</f>
        <v>1.1102230246251565E-16</v>
      </c>
      <c r="N54" s="15">
        <f ca="1">IF(Model!$M$18=0,NA(),ABS(N8-IF(AND(Model!$M$16=1,N$4&gt;=Model!$M$13-0.000000001,N$4&lt;=Model!$M$13+Model!$M$15+0.000000001,$A8&gt;=Model!$M$14-0.000000001,$A8&lt;=Model!$M$14+Model!$M$15+0.000000001),Model!$M$12,(Model!$AJ$13*M8+Model!$AJ$14*O8+Model!$AJ$15*N7+Model!$AJ$16*N9)/Model!$AJ$17)))</f>
        <v>2.2204460492503131E-16</v>
      </c>
      <c r="O54" s="15">
        <f ca="1">IF(Model!$M$18=0,NA(),ABS(O8-IF(AND(Model!$M$16=1,O$4&gt;=Model!$M$13-0.000000001,O$4&lt;=Model!$M$13+Model!$M$15+0.000000001,$A8&gt;=Model!$M$14-0.000000001,$A8&lt;=Model!$M$14+Model!$M$15+0.000000001),Model!$M$12,(Model!$AJ$13*N8+Model!$AJ$14*P8+Model!$AJ$15*O7+Model!$AJ$16*O9)/Model!$AJ$17)))</f>
        <v>1.1102230246251565E-16</v>
      </c>
      <c r="P54" s="15">
        <f ca="1">IF(Model!$M$18=0,NA(),ABS(P8-IF(AND(Model!$M$16=1,P$4&gt;=Model!$M$13-0.000000001,P$4&lt;=Model!$M$13+Model!$M$15+0.000000001,$A8&gt;=Model!$M$14-0.000000001,$A8&lt;=Model!$M$14+Model!$M$15+0.000000001),Model!$M$12,(Model!$AJ$13*O8+Model!$AJ$14*Q8+Model!$AJ$15*P7+Model!$AJ$16*P9)/Model!$AJ$17)))</f>
        <v>2.2204460492503131E-16</v>
      </c>
      <c r="Q54" s="15">
        <f ca="1">IF(Model!$M$18=0,NA(),ABS(Q8-IF(AND(Model!$M$16=1,Q$4&gt;=Model!$M$13-0.000000001,Q$4&lt;=Model!$M$13+Model!$M$15+0.000000001,$A8&gt;=Model!$M$14-0.000000001,$A8&lt;=Model!$M$14+Model!$M$15+0.000000001),Model!$M$12,(Model!$AJ$13*P8+Model!$AJ$14*R8+Model!$AJ$15*Q7+Model!$AJ$16*Q9)/Model!$AJ$17)))</f>
        <v>3.3306690738754696E-16</v>
      </c>
      <c r="R54" s="15">
        <f ca="1">IF(Model!$M$18=0,NA(),ABS(R8-IF(AND(Model!$M$16=1,R$4&gt;=Model!$M$13-0.000000001,R$4&lt;=Model!$M$13+Model!$M$15+0.000000001,$A8&gt;=Model!$M$14-0.000000001,$A8&lt;=Model!$M$14+Model!$M$15+0.000000001),Model!$M$12,(Model!$AJ$13*Q8+Model!$AJ$14*S8+Model!$AJ$15*R7+Model!$AJ$16*R9)/Model!$AJ$17)))</f>
        <v>2.2204460492503131E-16</v>
      </c>
      <c r="S54" s="15">
        <f ca="1">IF(Model!$M$18=0,NA(),ABS(S8-IF(AND(Model!$M$16=1,S$4&gt;=Model!$M$13-0.000000001,S$4&lt;=Model!$M$13+Model!$M$15+0.000000001,$A8&gt;=Model!$M$14-0.000000001,$A8&lt;=Model!$M$14+Model!$M$15+0.000000001),Model!$M$12,(Model!$AJ$13*R8+Model!$AJ$14*T8+Model!$AJ$15*S7+Model!$AJ$16*S9)/Model!$AJ$17)))</f>
        <v>3.3306690738754696E-16</v>
      </c>
      <c r="T54" s="15">
        <f ca="1">IF(Model!$M$18=0,NA(),ABS(T8-IF(AND(Model!$M$16=1,T$4&gt;=Model!$M$13-0.000000001,T$4&lt;=Model!$M$13+Model!$M$15+0.000000001,$A8&gt;=Model!$M$14-0.000000001,$A8&lt;=Model!$M$14+Model!$M$15+0.000000001),Model!$M$12,(Model!$AJ$13*S8+Model!$AJ$14*U8+Model!$AJ$15*T7+Model!$AJ$16*T9)/Model!$AJ$17)))</f>
        <v>3.3306690738754696E-16</v>
      </c>
      <c r="U54" s="15">
        <f ca="1">IF(Model!$M$18=0,NA(),ABS(U8-IF(AND(Model!$M$16=1,U$4&gt;=Model!$M$13-0.000000001,U$4&lt;=Model!$M$13+Model!$M$15+0.000000001,$A8&gt;=Model!$M$14-0.000000001,$A8&lt;=Model!$M$14+Model!$M$15+0.000000001),Model!$M$12,(Model!$AJ$13*T8+Model!$AJ$14*V8+Model!$AJ$15*U7+Model!$AJ$16*U9)/Model!$AJ$17)))</f>
        <v>2.2204460492503131E-16</v>
      </c>
      <c r="V54" s="15">
        <f ca="1">IF(Model!$M$18=0,NA(),ABS(V8-IF(AND(Model!$M$16=1,V$4&gt;=Model!$M$13-0.000000001,V$4&lt;=Model!$M$13+Model!$M$15+0.000000001,$A8&gt;=Model!$M$14-0.000000001,$A8&lt;=Model!$M$14+Model!$M$15+0.000000001),Model!$M$12,(Model!$AJ$13*U8+Model!$AJ$14*W8+Model!$AJ$15*V7+Model!$AJ$16*V9)/Model!$AJ$17)))</f>
        <v>3.3306690738754696E-16</v>
      </c>
      <c r="W54" s="15">
        <f ca="1">IF(Model!$M$18=0,NA(),ABS(W8-IF(AND(Model!$M$16=1,W$4&gt;=Model!$M$13-0.000000001,W$4&lt;=Model!$M$13+Model!$M$15+0.000000001,$A8&gt;=Model!$M$14-0.000000001,$A8&lt;=Model!$M$14+Model!$M$15+0.000000001),Model!$M$12,(Model!$AJ$13*V8+Model!$AJ$14*X8+Model!$AJ$15*W7+Model!$AJ$16*W9)/Model!$AJ$17)))</f>
        <v>5.5511151231257827E-16</v>
      </c>
      <c r="X54" s="15">
        <f ca="1">IF(Model!$M$18=0,NA(),ABS(X8-IF(AND(Model!$M$16=1,X$4&gt;=Model!$M$13-0.000000001,X$4&lt;=Model!$M$13+Model!$M$15+0.000000001,$A8&gt;=Model!$M$14-0.000000001,$A8&lt;=Model!$M$14+Model!$M$15+0.000000001),Model!$M$12,(Model!$AJ$13*W8+Model!$AJ$14*Y8+Model!$AJ$15*X7+Model!$AJ$16*X9)/Model!$AJ$17)))</f>
        <v>5.5511151231257827E-16</v>
      </c>
      <c r="Y54" s="15">
        <f ca="1">IF(Model!$M$18=0,NA(),ABS(Y8-IF(AND(Model!$M$16=1,Y$4&gt;=Model!$M$13-0.000000001,Y$4&lt;=Model!$M$13+Model!$M$15+0.000000001,$A8&gt;=Model!$M$14-0.000000001,$A8&lt;=Model!$M$14+Model!$M$15+0.000000001),Model!$M$12,(Model!$AJ$13*X8+Model!$AJ$14*Z8+Model!$AJ$15*Y7+Model!$AJ$16*Y9)/Model!$AJ$17)))</f>
        <v>7.7715611723760958E-16</v>
      </c>
      <c r="Z54" s="15">
        <f ca="1">IF(Model!$M$18=0,NA(),ABS(Z8-IF(AND(Model!$M$16=1,Z$4&gt;=Model!$M$13-0.000000001,Z$4&lt;=Model!$M$13+Model!$M$15+0.000000001,$A8&gt;=Model!$M$14-0.000000001,$A8&lt;=Model!$M$14+Model!$M$15+0.000000001),Model!$M$12,(Model!$AJ$13*Y8+Model!$AJ$14*AA8+Model!$AJ$15*Z7+Model!$AJ$16*Z9)/Model!$AJ$17)))</f>
        <v>8.8817841970012523E-16</v>
      </c>
      <c r="AA54" s="15">
        <f ca="1">IF(Model!$M$18=0,NA(),ABS(AA8-IF(AND(Model!$M$16=1,AA$4&gt;=Model!$M$13-0.000000001,AA$4&lt;=Model!$M$13+Model!$M$15+0.000000001,$A8&gt;=Model!$M$14-0.000000001,$A8&lt;=Model!$M$14+Model!$M$15+0.000000001),Model!$M$12,(Model!$AJ$13*Z8+Model!$AJ$14*AB8+Model!$AJ$15*AA7+Model!$AJ$16*AA9)/Model!$AJ$17)))</f>
        <v>1.3322676295501878E-15</v>
      </c>
      <c r="AB54" s="15">
        <f ca="1">IF(Model!$M$18=0,NA(),ABS(AB8-IF(AND(Model!$M$16=1,AB$4&gt;=Model!$M$13-0.000000001,AB$4&lt;=Model!$M$13+Model!$M$15+0.000000001,$A8&gt;=Model!$M$14-0.000000001,$A8&lt;=Model!$M$14+Model!$M$15+0.000000001),Model!$M$12,(Model!$AJ$13*AA8+Model!$AJ$14*AC8+Model!$AJ$15*AB7+Model!$AJ$16*AB9)/Model!$AJ$17)))</f>
        <v>1.4432899320127035E-15</v>
      </c>
      <c r="AC54" s="15">
        <f ca="1">IF(Model!$M$18=0,NA(),ABS(AC8-IF(AND(Model!$M$16=1,AC$4&gt;=Model!$M$13-0.000000001,AC$4&lt;=Model!$M$13+Model!$M$15+0.000000001,$A8&gt;=Model!$M$14-0.000000001,$A8&lt;=Model!$M$14+Model!$M$15+0.000000001),Model!$M$12,(Model!$AJ$13*AB8+Model!$AJ$14*AD8+Model!$AJ$15*AC7+Model!$AJ$16*AC9)/Model!$AJ$17)))</f>
        <v>1.7763568394002505E-15</v>
      </c>
      <c r="AD54" s="15">
        <f ca="1">IF(Model!$M$18=0,NA(),ABS(AD8-IF(AND(Model!$M$16=1,AD$4&gt;=Model!$M$13-0.000000001,AD$4&lt;=Model!$M$13+Model!$M$15+0.000000001,$A8&gt;=Model!$M$14-0.000000001,$A8&lt;=Model!$M$14+Model!$M$15+0.000000001),Model!$M$12,(Model!$AJ$13*AC8+Model!$AJ$14*AE8+Model!$AJ$15*AD7+Model!$AJ$16*AD9)/Model!$AJ$17)))</f>
        <v>2.2204460492503131E-15</v>
      </c>
      <c r="AE54" s="15">
        <f ca="1">IF(Model!$M$18=0,NA(),ABS(AE8-IF(AND(Model!$M$16=1,AE$4&gt;=Model!$M$13-0.000000001,AE$4&lt;=Model!$M$13+Model!$M$15+0.000000001,$A8&gt;=Model!$M$14-0.000000001,$A8&lt;=Model!$M$14+Model!$M$15+0.000000001),Model!$M$12,(Model!$AJ$13*AD8+Model!$AJ$14*AF8+Model!$AJ$15*AE7+Model!$AJ$16*AE9)/Model!$AJ$17)))</f>
        <v>2.6645352591003757E-15</v>
      </c>
      <c r="AF54" s="15">
        <f ca="1">IF(Model!$M$18=0,NA(),ABS(AF8-IF(AND(Model!$M$16=1,AF$4&gt;=Model!$M$13-0.000000001,AF$4&lt;=Model!$M$13+Model!$M$15+0.000000001,$A8&gt;=Model!$M$14-0.000000001,$A8&lt;=Model!$M$14+Model!$M$15+0.000000001),Model!$M$12,(Model!$AJ$13*AE8+Model!$AJ$14*AG8+Model!$AJ$15*AF7+Model!$AJ$16*AF9)/Model!$AJ$17)))</f>
        <v>3.5527136788005009E-15</v>
      </c>
      <c r="AG54" s="15">
        <f ca="1">IF(Model!$M$18=0,NA(),ABS(AG8-IF(AND(Model!$M$16=1,AG$4&gt;=Model!$M$13-0.000000001,AG$4&lt;=Model!$M$13+Model!$M$15+0.000000001,$A8&gt;=Model!$M$14-0.000000001,$A8&lt;=Model!$M$14+Model!$M$15+0.000000001),Model!$M$12,(Model!$AJ$13*AF8+Model!$AJ$14*AH8+Model!$AJ$15*AG7+Model!$AJ$16*AG9)/Model!$AJ$17)))</f>
        <v>4.3298697960381105E-15</v>
      </c>
      <c r="AH54" s="15">
        <f ca="1">IF(Model!$M$18=0,NA(),ABS(AH8-IF(AND(Model!$M$16=1,AH$4&gt;=Model!$M$13-0.000000001,AH$4&lt;=Model!$M$13+Model!$M$15+0.000000001,$A8&gt;=Model!$M$14-0.000000001,$A8&lt;=Model!$M$14+Model!$M$15+0.000000001),Model!$M$12,(Model!$AJ$13*AG8+Model!$AJ$14*AI8+Model!$AJ$15*AH7+Model!$AJ$16*AH9)/Model!$AJ$17)))</f>
        <v>5.1070259132757201E-15</v>
      </c>
      <c r="AI54" s="15">
        <f ca="1">IF(Model!$M$18=0,NA(),ABS(AI8-IF(AND(Model!$M$16=1,AI$4&gt;=Model!$M$13-0.000000001,AI$4&lt;=Model!$M$13+Model!$M$15+0.000000001,$A8&gt;=Model!$M$14-0.000000001,$A8&lt;=Model!$M$14+Model!$M$15+0.000000001),Model!$M$12,(Model!$AJ$13*AH8+Model!$AJ$14*AJ8+Model!$AJ$15*AI7+Model!$AJ$16*AI9)/Model!$AJ$17)))</f>
        <v>6.7723604502134549E-15</v>
      </c>
      <c r="AJ54" s="15">
        <f ca="1">IF(Model!$M$18=0,NA(),ABS(AJ8-IF(AND(Model!$M$16=1,AJ$4&gt;=Model!$M$13-0.000000001,AJ$4&lt;=Model!$M$13+Model!$M$15+0.000000001,$A8&gt;=Model!$M$14-0.000000001,$A8&lt;=Model!$M$14+Model!$M$15+0.000000001),Model!$M$12,(Model!$AJ$13*AI8+Model!$AJ$14*AK8+Model!$AJ$15*AJ7+Model!$AJ$16*AJ9)/Model!$AJ$17)))</f>
        <v>8.3266726846886741E-15</v>
      </c>
      <c r="AK54" s="15">
        <f ca="1">IF(Model!$M$18=0,NA(),ABS(AK8-IF(AND(Model!$M$16=1,AK$4&gt;=Model!$M$13-0.000000001,AK$4&lt;=Model!$M$13+Model!$M$15+0.000000001,$A8&gt;=Model!$M$14-0.000000001,$A8&lt;=Model!$M$14+Model!$M$15+0.000000001),Model!$M$12,(Model!$AJ$13*AJ8+Model!$AJ$14*AL8+Model!$AJ$15*AK7+Model!$AJ$16*AK9)/Model!$AJ$17)))</f>
        <v>1.021405182655144E-14</v>
      </c>
      <c r="AL54" s="15">
        <f ca="1">IF(Model!$M$18=0,NA(),ABS(AL8-IF(AND(Model!$M$16=1,AL$4&gt;=Model!$M$13-0.000000001,AL$4&lt;=Model!$M$13+Model!$M$15+0.000000001,$A8&gt;=Model!$M$14-0.000000001,$A8&lt;=Model!$M$14+Model!$M$15+0.000000001),Model!$M$12,(Model!$AJ$13*AK8+Model!$AJ$14*AM8+Model!$AJ$15*AL7+Model!$AJ$16*AL9)/Model!$AJ$17)))</f>
        <v>1.27675647831893E-14</v>
      </c>
      <c r="AM54" s="15">
        <f ca="1">IF(Model!$M$18=0,NA(),ABS(AM8-IF(AND(Model!$M$16=1,AM$4&gt;=Model!$M$13-0.000000001,AM$4&lt;=Model!$M$13+Model!$M$15+0.000000001,$A8&gt;=Model!$M$14-0.000000001,$A8&lt;=Model!$M$14+Model!$M$15+0.000000001),Model!$M$12,(Model!$AJ$13*AL8+Model!$AJ$14*AN8+Model!$AJ$15*AM7+Model!$AJ$16*AM9)/Model!$AJ$17)))</f>
        <v>1.5432100042289676E-14</v>
      </c>
      <c r="AN54" s="15">
        <f ca="1">IF(Model!$M$18=0,NA(),ABS(AN8-IF(AND(Model!$M$16=1,AN$4&gt;=Model!$M$13-0.000000001,AN$4&lt;=Model!$M$13+Model!$M$15+0.000000001,$A8&gt;=Model!$M$14-0.000000001,$A8&lt;=Model!$M$14+Model!$M$15+0.000000001),Model!$M$12,(Model!$AJ$13*AM8+Model!$AJ$14*AO8+Model!$AJ$15*AN7+Model!$AJ$16*AN9)/Model!$AJ$17)))</f>
        <v>1.8873791418627661E-14</v>
      </c>
      <c r="AO54" s="15">
        <f ca="1">IF(Model!$M$18=0,NA(),ABS(AO8-IF(AND(Model!$M$16=1,AO$4&gt;=Model!$M$13-0.000000001,AO$4&lt;=Model!$M$13+Model!$M$15+0.000000001,$A8&gt;=Model!$M$14-0.000000001,$A8&lt;=Model!$M$14+Model!$M$15+0.000000001),Model!$M$12,(Model!$AJ$13*AN8+Model!$AJ$14*AP8+Model!$AJ$15*AO7+Model!$AJ$16*AO9)/Model!$AJ$17)))</f>
        <v>2.3092638912203256E-14</v>
      </c>
      <c r="AP54" s="15">
        <f ca="1">IF(Model!$M$18=0,NA(),ABS(AP8-IF(AND(Model!$M$16=1,AP$4&gt;=Model!$M$13-0.000000001,AP$4&lt;=Model!$M$13+Model!$M$15+0.000000001,$A8&gt;=Model!$M$14-0.000000001,$A8&lt;=Model!$M$14+Model!$M$15+0.000000001),Model!$M$12,(Model!$AJ$13*AO8+Model!$AJ$14*AQ8+Model!$AJ$15*AP7+Model!$AJ$16*AP9)/Model!$AJ$17)))</f>
        <v>2.7866597918091429E-14</v>
      </c>
      <c r="AQ54" s="15">
        <f ca="1">IF(Model!$M$18=0,NA(),ABS(AQ8-IF(AND(Model!$M$16=1,AQ$4&gt;=Model!$M$13-0.000000001,AQ$4&lt;=Model!$M$13+Model!$M$15+0.000000001,$A8&gt;=Model!$M$14-0.000000001,$A8&lt;=Model!$M$14+Model!$M$15+0.000000001),Model!$M$12,(Model!$AJ$13*AP8+Model!$AJ$14*AR8+Model!$AJ$15*AQ7+Model!$AJ$16*AQ9)/Model!$AJ$17)))</f>
        <v>3.3639757646142243E-14</v>
      </c>
      <c r="AR54" s="15">
        <f ca="1">IF(Model!$M$18=0,NA(),ABS(AR8-IF(AND(Model!$M$16=1,AR$4&gt;=Model!$M$13-0.000000001,AR$4&lt;=Model!$M$13+Model!$M$15+0.000000001,$A8&gt;=Model!$M$14-0.000000001,$A8&lt;=Model!$M$14+Model!$M$15+0.000000001),Model!$M$12,(Model!$AJ$13*AQ8+Model!$AJ$14*AS8+Model!$AJ$15*AR7+Model!$AJ$16*AR9)/Model!$AJ$17)))</f>
        <v>4.0745185003743245E-14</v>
      </c>
      <c r="AS54" s="15">
        <f ca="1">IF(Model!$M$18=0,NA(),ABS(AS8-IF(AND(Model!$M$16=1,AS$4&gt;=Model!$M$13-0.000000001,AS$4&lt;=Model!$M$13+Model!$M$15+0.000000001,$A8&gt;=Model!$M$14-0.000000001,$A8&lt;=Model!$M$14+Model!$M$15+0.000000001),Model!$M$12,(Model!$AJ$13*AR8+Model!$AJ$14*AT8+Model!$AJ$15*AS7+Model!$AJ$16*AS9)/Model!$AJ$17)))</f>
        <v>4.8738790781044372E-14</v>
      </c>
      <c r="AT54" s="15">
        <f ca="1">IF(Model!$M$18=0,NA(),ABS(AT8-IF(AND(Model!$M$16=1,AT$4&gt;=Model!$M$13-0.000000001,AT$4&lt;=Model!$M$13+Model!$M$15+0.000000001,$A8&gt;=Model!$M$14-0.000000001,$A8&lt;=Model!$M$14+Model!$M$15+0.000000001),Model!$M$12,(Model!$AJ$13*AS8+Model!$AJ$14*AU8+Model!$AJ$15*AT7+Model!$AJ$16*AT9)/Model!$AJ$17)))</f>
        <v>5.8064664187895687E-14</v>
      </c>
      <c r="AU54" s="15">
        <f ca="1">IF(Model!$M$18=0,NA(),ABS(AU8-IF(AND(Model!$M$16=1,AU$4&gt;=Model!$M$13-0.000000001,AU$4&lt;=Model!$M$13+Model!$M$15+0.000000001,$A8&gt;=Model!$M$14-0.000000001,$A8&lt;=Model!$M$14+Model!$M$15+0.000000001),Model!$M$12,(Model!$AJ$13*AT8+Model!$AJ$14*AV8+Model!$AJ$15*AU7+Model!$AJ$16*AU9)/Model!$AJ$17)))</f>
        <v>6.9055872131684737E-14</v>
      </c>
      <c r="AV54" s="15">
        <f ca="1">IF(Model!$M$18=0,NA(),ABS(AV8-IF(AND(Model!$M$16=1,AV$4&gt;=Model!$M$13-0.000000001,AV$4&lt;=Model!$M$13+Model!$M$15+0.000000001,$A8&gt;=Model!$M$14-0.000000001,$A8&lt;=Model!$M$14+Model!$M$15+0.000000001),Model!$M$12,(Model!$AJ$13*AU8+Model!$AJ$14*AW8+Model!$AJ$15*AV7+Model!$AJ$16*AV9)/Model!$AJ$17)))</f>
        <v>8.1601392309949006E-14</v>
      </c>
      <c r="AW54" s="15">
        <f ca="1">IF(Model!$M$18=0,NA(),ABS(AW8-IF(AND(Model!$M$16=1,AW$4&gt;=Model!$M$13-0.000000001,AW$4&lt;=Model!$M$13+Model!$M$15+0.000000001,$A8&gt;=Model!$M$14-0.000000001,$A8&lt;=Model!$M$14+Model!$M$15+0.000000001),Model!$M$12,(Model!$AJ$13*AV8+Model!$AJ$14*AX8+Model!$AJ$15*AW7+Model!$AJ$16*AW9)/Model!$AJ$17)))</f>
        <v>9.5923269327613525E-14</v>
      </c>
      <c r="AX54" s="15">
        <f ca="1">IF(Model!$M$18=0,NA(),ABS(AX8-IF(AND(Model!$M$16=1,AX$4&gt;=Model!$M$13-0.000000001,AX$4&lt;=Model!$M$13+Model!$M$15+0.000000001,$A8&gt;=Model!$M$14-0.000000001,$A8&lt;=Model!$M$14+Model!$M$15+0.000000001),Model!$M$12,(Model!$AJ$13*AW8+Model!$AJ$14*AY8+Model!$AJ$15*AX7+Model!$AJ$16*AX9)/Model!$AJ$17)))</f>
        <v>1.1257661469699087E-13</v>
      </c>
      <c r="AY54" s="15">
        <f ca="1">IF(Model!$M$18=0,NA(),ABS(AY8-IF(AND(Model!$M$16=1,AY$4&gt;=Model!$M$13-0.000000001,AY$4&lt;=Model!$M$13+Model!$M$15+0.000000001,$A8&gt;=Model!$M$14-0.000000001,$A8&lt;=Model!$M$14+Model!$M$15+0.000000001),Model!$M$12,(Model!$AJ$13*AX8+Model!$AJ$14*AZ8+Model!$AJ$15*AY7+Model!$AJ$16*AY9)/Model!$AJ$17)))</f>
        <v>1.3089529460330596E-13</v>
      </c>
      <c r="AZ54" s="15">
        <f ca="1">IF(Model!$M$18=0,NA(),ABS(AZ8-IF(AND(Model!$M$16=1,AZ$4&gt;=Model!$M$13-0.000000001,AZ$4&lt;=Model!$M$13+Model!$M$15+0.000000001,$A8&gt;=Model!$M$14-0.000000001,$A8&lt;=Model!$M$14+Model!$M$15+0.000000001),Model!$M$12,(Model!$AJ$13*AY8+Model!$AJ$14*BA8+Model!$AJ$15*AZ7+Model!$AJ$16*AZ9)/Model!$AJ$17)))</f>
        <v>1.5132339825640884E-13</v>
      </c>
      <c r="BA54" s="15">
        <f ca="1">IF(Model!$M$18=0,NA(),ABS(BA8-IF(AND(Model!$M$16=1,BA$4&gt;=Model!$M$13-0.000000001,BA$4&lt;=Model!$M$13+Model!$M$15+0.000000001,$A8&gt;=Model!$M$14-0.000000001,$A8&lt;=Model!$M$14+Model!$M$15+0.000000001),Model!$M$12,(Model!$AJ$13*AZ8+Model!$AJ$14*BB8+Model!$AJ$15*BA7+Model!$AJ$16*BA9)/Model!$AJ$17)))</f>
        <v>1.7386092565629951E-13</v>
      </c>
      <c r="BB54" s="15">
        <f ca="1">IF(Model!$M$18=0,NA(),ABS(BB8-IF(AND(Model!$M$16=1,BB$4&gt;=Model!$M$13-0.000000001,BB$4&lt;=Model!$M$13+Model!$M$15+0.000000001,$A8&gt;=Model!$M$14-0.000000001,$A8&lt;=Model!$M$14+Model!$M$15+0.000000001),Model!$M$12,(Model!$AJ$13*BA8+Model!$AJ$14*BC8+Model!$AJ$15*BB7+Model!$AJ$16*BB9)/Model!$AJ$17)))</f>
        <v>1.9806378759312793E-13</v>
      </c>
      <c r="BC54" s="15">
        <f ca="1">IF(Model!$M$18=0,NA(),ABS(BC8-IF(AND(Model!$M$16=1,BC$4&gt;=Model!$M$13-0.000000001,BC$4&lt;=Model!$M$13+Model!$M$15+0.000000001,$A8&gt;=Model!$M$14-0.000000001,$A8&lt;=Model!$M$14+Model!$M$15+0.000000001),Model!$M$12,(Model!$AJ$13*BB8+Model!$AJ$14*BD8+Model!$AJ$15*BC7+Model!$AJ$16*BC9)/Model!$AJ$17)))</f>
        <v>2.2370993946196904E-13</v>
      </c>
      <c r="BD54" s="15">
        <f ca="1">IF(Model!$M$18=0,NA(),ABS(BD8-IF(AND(Model!$M$16=1,BD$4&gt;=Model!$M$13-0.000000001,BD$4&lt;=Model!$M$13+Model!$M$15+0.000000001,$A8&gt;=Model!$M$14-0.000000001,$A8&lt;=Model!$M$14+Model!$M$15+0.000000001),Model!$M$12,(Model!$AJ$13*BC8+Model!$AJ$14*BE8+Model!$AJ$15*BD7+Model!$AJ$16*BD9)/Model!$AJ$17)))</f>
        <v>2.5046631435543532E-13</v>
      </c>
      <c r="BE54" s="15">
        <f ca="1">IF(Model!$M$18=0,NA(),ABS(BE8-IF(AND(Model!$M$16=1,BE$4&gt;=Model!$M$13-0.000000001,BE$4&lt;=Model!$M$13+Model!$M$15+0.000000001,$A8&gt;=Model!$M$14-0.000000001,$A8&lt;=Model!$M$14+Model!$M$15+0.000000001),Model!$M$12,(Model!$AJ$13*BD8+Model!$AJ$14*BF8+Model!$AJ$15*BE7+Model!$AJ$16*BE9)/Model!$AJ$17)))</f>
        <v>2.7677860003905153E-13</v>
      </c>
      <c r="BF54" s="15">
        <f ca="1">IF(Model!$M$18=0,NA(),ABS(BF8-IF(AND(Model!$M$16=1,BF$4&gt;=Model!$M$13-0.000000001,BF$4&lt;=Model!$M$13+Model!$M$15+0.000000001,$A8&gt;=Model!$M$14-0.000000001,$A8&lt;=Model!$M$14+Model!$M$15+0.000000001),Model!$M$12,(Model!$AJ$13*BE8+Model!$AJ$14*BG8+Model!$AJ$15*BF7+Model!$AJ$16*BF9)/Model!$AJ$17)))</f>
        <v>3.0175861809311755E-13</v>
      </c>
      <c r="BG54" s="15">
        <f ca="1">IF(Model!$M$18=0,NA(),ABS(BG8-IF(AND(Model!$M$16=1,BG$4&gt;=Model!$M$13-0.000000001,BG$4&lt;=Model!$M$13+Model!$M$15+0.000000001,$A8&gt;=Model!$M$14-0.000000001,$A8&lt;=Model!$M$14+Model!$M$15+0.000000001),Model!$M$12,(Model!$AJ$13*BF8+Model!$AJ$14*BH8+Model!$AJ$15*BG7+Model!$AJ$16*BG9)/Model!$AJ$17)))</f>
        <v>3.2318592246838307E-13</v>
      </c>
      <c r="BH54" s="15">
        <f ca="1">IF(Model!$M$18=0,NA(),ABS(BH8-IF(AND(Model!$M$16=1,BH$4&gt;=Model!$M$13-0.000000001,BH$4&lt;=Model!$M$13+Model!$M$15+0.000000001,$A8&gt;=Model!$M$14-0.000000001,$A8&lt;=Model!$M$14+Model!$M$15+0.000000001),Model!$M$12,(Model!$AJ$13*BG8+Model!$AJ$14*BI8+Model!$AJ$15*BH7+Model!$AJ$16*BH9)/Model!$AJ$17)))</f>
        <v>3.3839597790574771E-13</v>
      </c>
      <c r="BI54" s="15">
        <f ca="1">IF(Model!$M$18=0,NA(),ABS(BI8-IF(AND(Model!$M$16=1,BI$4&gt;=Model!$M$13-0.000000001,BI$4&lt;=Model!$M$13+Model!$M$15+0.000000001,$A8&gt;=Model!$M$14-0.000000001,$A8&lt;=Model!$M$14+Model!$M$15+0.000000001),Model!$M$12,(Model!$AJ$13*BH8+Model!$AJ$14*BJ8+Model!$AJ$15*BI7+Model!$AJ$16*BI9)/Model!$AJ$17)))</f>
        <v>3.4428015993626104E-13</v>
      </c>
      <c r="BJ54" s="15">
        <f ca="1">IF(Model!$M$18=0,NA(),ABS(BJ8-IF(AND(Model!$M$16=1,BJ$4&gt;=Model!$M$13-0.000000001,BJ$4&lt;=Model!$M$13+Model!$M$15+0.000000001,$A8&gt;=Model!$M$14-0.000000001,$A8&lt;=Model!$M$14+Model!$M$15+0.000000001),Model!$M$12,BI8)))</f>
        <v>0</v>
      </c>
      <c r="BK54" s="1"/>
    </row>
    <row r="55" spans="1:63" ht="13.5" customHeight="1">
      <c r="A55" s="1"/>
      <c r="B55" s="15">
        <f>IF(Model!$M$18=0,NA(),ABS(B9-IF(AND(Model!$M$16=1,B$4&gt;=Model!$M$13-0.000000001,B$4&lt;=Model!$M$13+Model!$M$15+0.000000001,$A9&gt;=Model!$M$14-0.000000001,$A9&lt;=Model!$M$14+Model!$M$15+0.000000001),Model!$M$12,Model!$M$11)))</f>
        <v>0</v>
      </c>
      <c r="C55" s="15">
        <f ca="1">IF(Model!$M$18=0,NA(),ABS(C9-IF(AND(Model!$M$16=1,C$4&gt;=Model!$M$13-0.000000001,C$4&lt;=Model!$M$13+Model!$M$15+0.000000001,$A9&gt;=Model!$M$14-0.000000001,$A9&lt;=Model!$M$14+Model!$M$15+0.000000001),Model!$M$12,(Model!$AJ$13*B9+Model!$AJ$14*D9+Model!$AJ$15*C8+Model!$AJ$16*C10)/Model!$AJ$17)))</f>
        <v>0</v>
      </c>
      <c r="D55" s="15">
        <f ca="1">IF(Model!$M$18=0,NA(),ABS(D9-IF(AND(Model!$M$16=1,D$4&gt;=Model!$M$13-0.000000001,D$4&lt;=Model!$M$13+Model!$M$15+0.000000001,$A9&gt;=Model!$M$14-0.000000001,$A9&lt;=Model!$M$14+Model!$M$15+0.000000001),Model!$M$12,(Model!$AJ$13*C9+Model!$AJ$14*E9+Model!$AJ$15*D8+Model!$AJ$16*D10)/Model!$AJ$17)))</f>
        <v>0</v>
      </c>
      <c r="E55" s="15">
        <f ca="1">IF(Model!$M$18=0,NA(),ABS(E9-IF(AND(Model!$M$16=1,E$4&gt;=Model!$M$13-0.000000001,E$4&lt;=Model!$M$13+Model!$M$15+0.000000001,$A9&gt;=Model!$M$14-0.000000001,$A9&lt;=Model!$M$14+Model!$M$15+0.000000001),Model!$M$12,(Model!$AJ$13*D9+Model!$AJ$14*F9+Model!$AJ$15*E8+Model!$AJ$16*E10)/Model!$AJ$17)))</f>
        <v>1.1102230246251565E-16</v>
      </c>
      <c r="F55" s="15">
        <f ca="1">IF(Model!$M$18=0,NA(),ABS(F9-IF(AND(Model!$M$16=1,F$4&gt;=Model!$M$13-0.000000001,F$4&lt;=Model!$M$13+Model!$M$15+0.000000001,$A9&gt;=Model!$M$14-0.000000001,$A9&lt;=Model!$M$14+Model!$M$15+0.000000001),Model!$M$12,(Model!$AJ$13*E9+Model!$AJ$14*G9+Model!$AJ$15*F8+Model!$AJ$16*F10)/Model!$AJ$17)))</f>
        <v>1.1102230246251565E-16</v>
      </c>
      <c r="G55" s="15">
        <f ca="1">IF(Model!$M$18=0,NA(),ABS(G9-IF(AND(Model!$M$16=1,G$4&gt;=Model!$M$13-0.000000001,G$4&lt;=Model!$M$13+Model!$M$15+0.000000001,$A9&gt;=Model!$M$14-0.000000001,$A9&lt;=Model!$M$14+Model!$M$15+0.000000001),Model!$M$12,(Model!$AJ$13*F9+Model!$AJ$14*H9+Model!$AJ$15*G8+Model!$AJ$16*G10)/Model!$AJ$17)))</f>
        <v>3.3306690738754696E-16</v>
      </c>
      <c r="H55" s="15">
        <f ca="1">IF(Model!$M$18=0,NA(),ABS(H9-IF(AND(Model!$M$16=1,H$4&gt;=Model!$M$13-0.000000001,H$4&lt;=Model!$M$13+Model!$M$15+0.000000001,$A9&gt;=Model!$M$14-0.000000001,$A9&lt;=Model!$M$14+Model!$M$15+0.000000001),Model!$M$12,(Model!$AJ$13*G9+Model!$AJ$14*I9+Model!$AJ$15*H8+Model!$AJ$16*H10)/Model!$AJ$17)))</f>
        <v>1.1102230246251565E-16</v>
      </c>
      <c r="I55" s="15">
        <f ca="1">IF(Model!$M$18=0,NA(),ABS(I9-IF(AND(Model!$M$16=1,I$4&gt;=Model!$M$13-0.000000001,I$4&lt;=Model!$M$13+Model!$M$15+0.000000001,$A9&gt;=Model!$M$14-0.000000001,$A9&lt;=Model!$M$14+Model!$M$15+0.000000001),Model!$M$12,(Model!$AJ$13*H9+Model!$AJ$14*J9+Model!$AJ$15*I8+Model!$AJ$16*I10)/Model!$AJ$17)))</f>
        <v>0</v>
      </c>
      <c r="J55" s="15">
        <f ca="1">IF(Model!$M$18=0,NA(),ABS(J9-IF(AND(Model!$M$16=1,J$4&gt;=Model!$M$13-0.000000001,J$4&lt;=Model!$M$13+Model!$M$15+0.000000001,$A9&gt;=Model!$M$14-0.000000001,$A9&lt;=Model!$M$14+Model!$M$15+0.000000001),Model!$M$12,(Model!$AJ$13*I9+Model!$AJ$14*K9+Model!$AJ$15*J8+Model!$AJ$16*J10)/Model!$AJ$17)))</f>
        <v>2.2204460492503131E-16</v>
      </c>
      <c r="K55" s="15">
        <f ca="1">IF(Model!$M$18=0,NA(),ABS(K9-IF(AND(Model!$M$16=1,K$4&gt;=Model!$M$13-0.000000001,K$4&lt;=Model!$M$13+Model!$M$15+0.000000001,$A9&gt;=Model!$M$14-0.000000001,$A9&lt;=Model!$M$14+Model!$M$15+0.000000001),Model!$M$12,(Model!$AJ$13*J9+Model!$AJ$14*L9+Model!$AJ$15*K8+Model!$AJ$16*K10)/Model!$AJ$17)))</f>
        <v>1.1102230246251565E-16</v>
      </c>
      <c r="L55" s="15">
        <f ca="1">IF(Model!$M$18=0,NA(),ABS(L9-IF(AND(Model!$M$16=1,L$4&gt;=Model!$M$13-0.000000001,L$4&lt;=Model!$M$13+Model!$M$15+0.000000001,$A9&gt;=Model!$M$14-0.000000001,$A9&lt;=Model!$M$14+Model!$M$15+0.000000001),Model!$M$12,(Model!$AJ$13*K9+Model!$AJ$14*M9+Model!$AJ$15*L8+Model!$AJ$16*L10)/Model!$AJ$17)))</f>
        <v>2.2204460492503131E-16</v>
      </c>
      <c r="M55" s="15">
        <f ca="1">IF(Model!$M$18=0,NA(),ABS(M9-IF(AND(Model!$M$16=1,M$4&gt;=Model!$M$13-0.000000001,M$4&lt;=Model!$M$13+Model!$M$15+0.000000001,$A9&gt;=Model!$M$14-0.000000001,$A9&lt;=Model!$M$14+Model!$M$15+0.000000001),Model!$M$12,(Model!$AJ$13*L9+Model!$AJ$14*N9+Model!$AJ$15*M8+Model!$AJ$16*M10)/Model!$AJ$17)))</f>
        <v>0</v>
      </c>
      <c r="N55" s="15">
        <f ca="1">IF(Model!$M$18=0,NA(),ABS(N9-IF(AND(Model!$M$16=1,N$4&gt;=Model!$M$13-0.000000001,N$4&lt;=Model!$M$13+Model!$M$15+0.000000001,$A9&gt;=Model!$M$14-0.000000001,$A9&lt;=Model!$M$14+Model!$M$15+0.000000001),Model!$M$12,(Model!$AJ$13*M9+Model!$AJ$14*O9+Model!$AJ$15*N8+Model!$AJ$16*N10)/Model!$AJ$17)))</f>
        <v>1.1102230246251565E-16</v>
      </c>
      <c r="O55" s="15">
        <f ca="1">IF(Model!$M$18=0,NA(),ABS(O9-IF(AND(Model!$M$16=1,O$4&gt;=Model!$M$13-0.000000001,O$4&lt;=Model!$M$13+Model!$M$15+0.000000001,$A9&gt;=Model!$M$14-0.000000001,$A9&lt;=Model!$M$14+Model!$M$15+0.000000001),Model!$M$12,(Model!$AJ$13*N9+Model!$AJ$14*P9+Model!$AJ$15*O8+Model!$AJ$16*O10)/Model!$AJ$17)))</f>
        <v>1.1102230246251565E-16</v>
      </c>
      <c r="P55" s="15">
        <f ca="1">IF(Model!$M$18=0,NA(),ABS(P9-IF(AND(Model!$M$16=1,P$4&gt;=Model!$M$13-0.000000001,P$4&lt;=Model!$M$13+Model!$M$15+0.000000001,$A9&gt;=Model!$M$14-0.000000001,$A9&lt;=Model!$M$14+Model!$M$15+0.000000001),Model!$M$12,(Model!$AJ$13*O9+Model!$AJ$14*Q9+Model!$AJ$15*P8+Model!$AJ$16*P10)/Model!$AJ$17)))</f>
        <v>2.2204460492503131E-16</v>
      </c>
      <c r="Q55" s="15">
        <f ca="1">IF(Model!$M$18=0,NA(),ABS(Q9-IF(AND(Model!$M$16=1,Q$4&gt;=Model!$M$13-0.000000001,Q$4&lt;=Model!$M$13+Model!$M$15+0.000000001,$A9&gt;=Model!$M$14-0.000000001,$A9&lt;=Model!$M$14+Model!$M$15+0.000000001),Model!$M$12,(Model!$AJ$13*P9+Model!$AJ$14*R9+Model!$AJ$15*Q8+Model!$AJ$16*Q10)/Model!$AJ$17)))</f>
        <v>2.2204460492503131E-16</v>
      </c>
      <c r="R55" s="15">
        <f ca="1">IF(Model!$M$18=0,NA(),ABS(R9-IF(AND(Model!$M$16=1,R$4&gt;=Model!$M$13-0.000000001,R$4&lt;=Model!$M$13+Model!$M$15+0.000000001,$A9&gt;=Model!$M$14-0.000000001,$A9&lt;=Model!$M$14+Model!$M$15+0.000000001),Model!$M$12,(Model!$AJ$13*Q9+Model!$AJ$14*S9+Model!$AJ$15*R8+Model!$AJ$16*R10)/Model!$AJ$17)))</f>
        <v>1.1102230246251565E-16</v>
      </c>
      <c r="S55" s="15">
        <f ca="1">IF(Model!$M$18=0,NA(),ABS(S9-IF(AND(Model!$M$16=1,S$4&gt;=Model!$M$13-0.000000001,S$4&lt;=Model!$M$13+Model!$M$15+0.000000001,$A9&gt;=Model!$M$14-0.000000001,$A9&lt;=Model!$M$14+Model!$M$15+0.000000001),Model!$M$12,(Model!$AJ$13*R9+Model!$AJ$14*T9+Model!$AJ$15*S8+Model!$AJ$16*S10)/Model!$AJ$17)))</f>
        <v>2.2204460492503131E-16</v>
      </c>
      <c r="T55" s="15">
        <f ca="1">IF(Model!$M$18=0,NA(),ABS(T9-IF(AND(Model!$M$16=1,T$4&gt;=Model!$M$13-0.000000001,T$4&lt;=Model!$M$13+Model!$M$15+0.000000001,$A9&gt;=Model!$M$14-0.000000001,$A9&lt;=Model!$M$14+Model!$M$15+0.000000001),Model!$M$12,(Model!$AJ$13*S9+Model!$AJ$14*U9+Model!$AJ$15*T8+Model!$AJ$16*T10)/Model!$AJ$17)))</f>
        <v>3.3306690738754696E-16</v>
      </c>
      <c r="U55" s="15">
        <f ca="1">IF(Model!$M$18=0,NA(),ABS(U9-IF(AND(Model!$M$16=1,U$4&gt;=Model!$M$13-0.000000001,U$4&lt;=Model!$M$13+Model!$M$15+0.000000001,$A9&gt;=Model!$M$14-0.000000001,$A9&lt;=Model!$M$14+Model!$M$15+0.000000001),Model!$M$12,(Model!$AJ$13*T9+Model!$AJ$14*V9+Model!$AJ$15*U8+Model!$AJ$16*U10)/Model!$AJ$17)))</f>
        <v>3.3306690738754696E-16</v>
      </c>
      <c r="V55" s="15">
        <f ca="1">IF(Model!$M$18=0,NA(),ABS(V9-IF(AND(Model!$M$16=1,V$4&gt;=Model!$M$13-0.000000001,V$4&lt;=Model!$M$13+Model!$M$15+0.000000001,$A9&gt;=Model!$M$14-0.000000001,$A9&lt;=Model!$M$14+Model!$M$15+0.000000001),Model!$M$12,(Model!$AJ$13*U9+Model!$AJ$14*W9+Model!$AJ$15*V8+Model!$AJ$16*V10)/Model!$AJ$17)))</f>
        <v>4.4408920985006262E-16</v>
      </c>
      <c r="W55" s="15">
        <f ca="1">IF(Model!$M$18=0,NA(),ABS(W9-IF(AND(Model!$M$16=1,W$4&gt;=Model!$M$13-0.000000001,W$4&lt;=Model!$M$13+Model!$M$15+0.000000001,$A9&gt;=Model!$M$14-0.000000001,$A9&lt;=Model!$M$14+Model!$M$15+0.000000001),Model!$M$12,(Model!$AJ$13*V9+Model!$AJ$14*X9+Model!$AJ$15*W8+Model!$AJ$16*W10)/Model!$AJ$17)))</f>
        <v>5.5511151231257827E-16</v>
      </c>
      <c r="X55" s="15">
        <f ca="1">IF(Model!$M$18=0,NA(),ABS(X9-IF(AND(Model!$M$16=1,X$4&gt;=Model!$M$13-0.000000001,X$4&lt;=Model!$M$13+Model!$M$15+0.000000001,$A9&gt;=Model!$M$14-0.000000001,$A9&lt;=Model!$M$14+Model!$M$15+0.000000001),Model!$M$12,(Model!$AJ$13*W9+Model!$AJ$14*Y9+Model!$AJ$15*X8+Model!$AJ$16*X10)/Model!$AJ$17)))</f>
        <v>4.4408920985006262E-16</v>
      </c>
      <c r="Y55" s="15">
        <f ca="1">IF(Model!$M$18=0,NA(),ABS(Y9-IF(AND(Model!$M$16=1,Y$4&gt;=Model!$M$13-0.000000001,Y$4&lt;=Model!$M$13+Model!$M$15+0.000000001,$A9&gt;=Model!$M$14-0.000000001,$A9&lt;=Model!$M$14+Model!$M$15+0.000000001),Model!$M$12,(Model!$AJ$13*X9+Model!$AJ$14*Z9+Model!$AJ$15*Y8+Model!$AJ$16*Y10)/Model!$AJ$17)))</f>
        <v>5.5511151231257827E-16</v>
      </c>
      <c r="Z55" s="15">
        <f ca="1">IF(Model!$M$18=0,NA(),ABS(Z9-IF(AND(Model!$M$16=1,Z$4&gt;=Model!$M$13-0.000000001,Z$4&lt;=Model!$M$13+Model!$M$15+0.000000001,$A9&gt;=Model!$M$14-0.000000001,$A9&lt;=Model!$M$14+Model!$M$15+0.000000001),Model!$M$12,(Model!$AJ$13*Y9+Model!$AJ$14*AA9+Model!$AJ$15*Z8+Model!$AJ$16*Z10)/Model!$AJ$17)))</f>
        <v>8.8817841970012523E-16</v>
      </c>
      <c r="AA55" s="15">
        <f ca="1">IF(Model!$M$18=0,NA(),ABS(AA9-IF(AND(Model!$M$16=1,AA$4&gt;=Model!$M$13-0.000000001,AA$4&lt;=Model!$M$13+Model!$M$15+0.000000001,$A9&gt;=Model!$M$14-0.000000001,$A9&lt;=Model!$M$14+Model!$M$15+0.000000001),Model!$M$12,(Model!$AJ$13*Z9+Model!$AJ$14*AB9+Model!$AJ$15*AA8+Model!$AJ$16*AA10)/Model!$AJ$17)))</f>
        <v>1.1102230246251565E-15</v>
      </c>
      <c r="AB55" s="15">
        <f ca="1">IF(Model!$M$18=0,NA(),ABS(AB9-IF(AND(Model!$M$16=1,AB$4&gt;=Model!$M$13-0.000000001,AB$4&lt;=Model!$M$13+Model!$M$15+0.000000001,$A9&gt;=Model!$M$14-0.000000001,$A9&lt;=Model!$M$14+Model!$M$15+0.000000001),Model!$M$12,(Model!$AJ$13*AA9+Model!$AJ$14*AC9+Model!$AJ$15*AB8+Model!$AJ$16*AB10)/Model!$AJ$17)))</f>
        <v>1.3322676295501878E-15</v>
      </c>
      <c r="AC55" s="15">
        <f ca="1">IF(Model!$M$18=0,NA(),ABS(AC9-IF(AND(Model!$M$16=1,AC$4&gt;=Model!$M$13-0.000000001,AC$4&lt;=Model!$M$13+Model!$M$15+0.000000001,$A9&gt;=Model!$M$14-0.000000001,$A9&lt;=Model!$M$14+Model!$M$15+0.000000001),Model!$M$12,(Model!$AJ$13*AB9+Model!$AJ$14*AD9+Model!$AJ$15*AC8+Model!$AJ$16*AC10)/Model!$AJ$17)))</f>
        <v>1.5543122344752192E-15</v>
      </c>
      <c r="AD55" s="15">
        <f ca="1">IF(Model!$M$18=0,NA(),ABS(AD9-IF(AND(Model!$M$16=1,AD$4&gt;=Model!$M$13-0.000000001,AD$4&lt;=Model!$M$13+Model!$M$15+0.000000001,$A9&gt;=Model!$M$14-0.000000001,$A9&lt;=Model!$M$14+Model!$M$15+0.000000001),Model!$M$12,(Model!$AJ$13*AC9+Model!$AJ$14*AE9+Model!$AJ$15*AD8+Model!$AJ$16*AD10)/Model!$AJ$17)))</f>
        <v>2.2204460492503131E-15</v>
      </c>
      <c r="AE55" s="15">
        <f ca="1">IF(Model!$M$18=0,NA(),ABS(AE9-IF(AND(Model!$M$16=1,AE$4&gt;=Model!$M$13-0.000000001,AE$4&lt;=Model!$M$13+Model!$M$15+0.000000001,$A9&gt;=Model!$M$14-0.000000001,$A9&lt;=Model!$M$14+Model!$M$15+0.000000001),Model!$M$12,(Model!$AJ$13*AD9+Model!$AJ$14*AF9+Model!$AJ$15*AE8+Model!$AJ$16*AE10)/Model!$AJ$17)))</f>
        <v>2.7755575615628914E-15</v>
      </c>
      <c r="AF55" s="15">
        <f ca="1">IF(Model!$M$18=0,NA(),ABS(AF9-IF(AND(Model!$M$16=1,AF$4&gt;=Model!$M$13-0.000000001,AF$4&lt;=Model!$M$13+Model!$M$15+0.000000001,$A9&gt;=Model!$M$14-0.000000001,$A9&lt;=Model!$M$14+Model!$M$15+0.000000001),Model!$M$12,(Model!$AJ$13*AE9+Model!$AJ$14*AG9+Model!$AJ$15*AF8+Model!$AJ$16*AF10)/Model!$AJ$17)))</f>
        <v>3.3306690738754696E-15</v>
      </c>
      <c r="AG55" s="15">
        <f ca="1">IF(Model!$M$18=0,NA(),ABS(AG9-IF(AND(Model!$M$16=1,AG$4&gt;=Model!$M$13-0.000000001,AG$4&lt;=Model!$M$13+Model!$M$15+0.000000001,$A9&gt;=Model!$M$14-0.000000001,$A9&lt;=Model!$M$14+Model!$M$15+0.000000001),Model!$M$12,(Model!$AJ$13*AF9+Model!$AJ$14*AH9+Model!$AJ$15*AG8+Model!$AJ$16*AG10)/Model!$AJ$17)))</f>
        <v>4.2188474935755949E-15</v>
      </c>
      <c r="AH55" s="15">
        <f ca="1">IF(Model!$M$18=0,NA(),ABS(AH9-IF(AND(Model!$M$16=1,AH$4&gt;=Model!$M$13-0.000000001,AH$4&lt;=Model!$M$13+Model!$M$15+0.000000001,$A9&gt;=Model!$M$14-0.000000001,$A9&lt;=Model!$M$14+Model!$M$15+0.000000001),Model!$M$12,(Model!$AJ$13*AG9+Model!$AJ$14*AI9+Model!$AJ$15*AH8+Model!$AJ$16*AH10)/Model!$AJ$17)))</f>
        <v>5.2180482157382357E-15</v>
      </c>
      <c r="AI55" s="15">
        <f ca="1">IF(Model!$M$18=0,NA(),ABS(AI9-IF(AND(Model!$M$16=1,AI$4&gt;=Model!$M$13-0.000000001,AI$4&lt;=Model!$M$13+Model!$M$15+0.000000001,$A9&gt;=Model!$M$14-0.000000001,$A9&lt;=Model!$M$14+Model!$M$15+0.000000001),Model!$M$12,(Model!$AJ$13*AH9+Model!$AJ$14*AJ9+Model!$AJ$15*AI8+Model!$AJ$16*AI10)/Model!$AJ$17)))</f>
        <v>6.5503158452884236E-15</v>
      </c>
      <c r="AJ55" s="15">
        <f ca="1">IF(Model!$M$18=0,NA(),ABS(AJ9-IF(AND(Model!$M$16=1,AJ$4&gt;=Model!$M$13-0.000000001,AJ$4&lt;=Model!$M$13+Model!$M$15+0.000000001,$A9&gt;=Model!$M$14-0.000000001,$A9&lt;=Model!$M$14+Model!$M$15+0.000000001),Model!$M$12,(Model!$AJ$13*AI9+Model!$AJ$14*AK9+Model!$AJ$15*AJ8+Model!$AJ$16*AJ10)/Model!$AJ$17)))</f>
        <v>7.9936057773011271E-15</v>
      </c>
      <c r="AK55" s="15">
        <f ca="1">IF(Model!$M$18=0,NA(),ABS(AK9-IF(AND(Model!$M$16=1,AK$4&gt;=Model!$M$13-0.000000001,AK$4&lt;=Model!$M$13+Model!$M$15+0.000000001,$A9&gt;=Model!$M$14-0.000000001,$A9&lt;=Model!$M$14+Model!$M$15+0.000000001),Model!$M$12,(Model!$AJ$13*AJ9+Model!$AJ$14*AL9+Model!$AJ$15*AK8+Model!$AJ$16*AK10)/Model!$AJ$17)))</f>
        <v>9.8809849191638932E-15</v>
      </c>
      <c r="AL55" s="15">
        <f ca="1">IF(Model!$M$18=0,NA(),ABS(AL9-IF(AND(Model!$M$16=1,AL$4&gt;=Model!$M$13-0.000000001,AL$4&lt;=Model!$M$13+Model!$M$15+0.000000001,$A9&gt;=Model!$M$14-0.000000001,$A9&lt;=Model!$M$14+Model!$M$15+0.000000001),Model!$M$12,(Model!$AJ$13*AK9+Model!$AJ$14*AM9+Model!$AJ$15*AL8+Model!$AJ$16*AL10)/Model!$AJ$17)))</f>
        <v>1.2212453270876722E-14</v>
      </c>
      <c r="AM55" s="15">
        <f ca="1">IF(Model!$M$18=0,NA(),ABS(AM9-IF(AND(Model!$M$16=1,AM$4&gt;=Model!$M$13-0.000000001,AM$4&lt;=Model!$M$13+Model!$M$15+0.000000001,$A9&gt;=Model!$M$14-0.000000001,$A9&lt;=Model!$M$14+Model!$M$15+0.000000001),Model!$M$12,(Model!$AJ$13*AL9+Model!$AJ$14*AN9+Model!$AJ$15*AM8+Model!$AJ$16*AM10)/Model!$AJ$17)))</f>
        <v>1.4988010832439613E-14</v>
      </c>
      <c r="AN55" s="15">
        <f ca="1">IF(Model!$M$18=0,NA(),ABS(AN9-IF(AND(Model!$M$16=1,AN$4&gt;=Model!$M$13-0.000000001,AN$4&lt;=Model!$M$13+Model!$M$15+0.000000001,$A9&gt;=Model!$M$14-0.000000001,$A9&lt;=Model!$M$14+Model!$M$15+0.000000001),Model!$M$12,(Model!$AJ$13*AM9+Model!$AJ$14*AO9+Model!$AJ$15*AN8+Model!$AJ$16*AN10)/Model!$AJ$17)))</f>
        <v>1.8318679906315083E-14</v>
      </c>
      <c r="AO55" s="15">
        <f ca="1">IF(Model!$M$18=0,NA(),ABS(AO9-IF(AND(Model!$M$16=1,AO$4&gt;=Model!$M$13-0.000000001,AO$4&lt;=Model!$M$13+Model!$M$15+0.000000001,$A9&gt;=Model!$M$14-0.000000001,$A9&lt;=Model!$M$14+Model!$M$15+0.000000001),Model!$M$12,(Model!$AJ$13*AN9+Model!$AJ$14*AP9+Model!$AJ$15*AO8+Model!$AJ$16*AO10)/Model!$AJ$17)))</f>
        <v>2.2315482794965646E-14</v>
      </c>
      <c r="AP55" s="15">
        <f ca="1">IF(Model!$M$18=0,NA(),ABS(AP9-IF(AND(Model!$M$16=1,AP$4&gt;=Model!$M$13-0.000000001,AP$4&lt;=Model!$M$13+Model!$M$15+0.000000001,$A9&gt;=Model!$M$14-0.000000001,$A9&lt;=Model!$M$14+Model!$M$15+0.000000001),Model!$M$12,(Model!$AJ$13*AO9+Model!$AJ$14*AQ9+Model!$AJ$15*AP8+Model!$AJ$16*AP10)/Model!$AJ$17)))</f>
        <v>2.7200464103316335E-14</v>
      </c>
      <c r="AQ55" s="15">
        <f ca="1">IF(Model!$M$18=0,NA(),ABS(AQ9-IF(AND(Model!$M$16=1,AQ$4&gt;=Model!$M$13-0.000000001,AQ$4&lt;=Model!$M$13+Model!$M$15+0.000000001,$A9&gt;=Model!$M$14-0.000000001,$A9&lt;=Model!$M$14+Model!$M$15+0.000000001),Model!$M$12,(Model!$AJ$13*AP9+Model!$AJ$14*AR9+Model!$AJ$15*AQ8+Model!$AJ$16*AQ10)/Model!$AJ$17)))</f>
        <v>3.2640556923979602E-14</v>
      </c>
      <c r="AR55" s="15">
        <f ca="1">IF(Model!$M$18=0,NA(),ABS(AR9-IF(AND(Model!$M$16=1,AR$4&gt;=Model!$M$13-0.000000001,AR$4&lt;=Model!$M$13+Model!$M$15+0.000000001,$A9&gt;=Model!$M$14-0.000000001,$A9&lt;=Model!$M$14+Model!$M$15+0.000000001),Model!$M$12,(Model!$AJ$13*AQ9+Model!$AJ$14*AS9+Model!$AJ$15*AR8+Model!$AJ$16*AR10)/Model!$AJ$17)))</f>
        <v>3.9634961979118088E-14</v>
      </c>
      <c r="AS55" s="15">
        <f ca="1">IF(Model!$M$18=0,NA(),ABS(AS9-IF(AND(Model!$M$16=1,AS$4&gt;=Model!$M$13-0.000000001,AS$4&lt;=Model!$M$13+Model!$M$15+0.000000001,$A9&gt;=Model!$M$14-0.000000001,$A9&lt;=Model!$M$14+Model!$M$15+0.000000001),Model!$M$12,(Model!$AJ$13*AR9+Model!$AJ$14*AT9+Model!$AJ$15*AS8+Model!$AJ$16*AS10)/Model!$AJ$17)))</f>
        <v>4.7184478546569153E-14</v>
      </c>
      <c r="AT55" s="15">
        <f ca="1">IF(Model!$M$18=0,NA(),ABS(AT9-IF(AND(Model!$M$16=1,AT$4&gt;=Model!$M$13-0.000000001,AT$4&lt;=Model!$M$13+Model!$M$15+0.000000001,$A9&gt;=Model!$M$14-0.000000001,$A9&lt;=Model!$M$14+Model!$M$15+0.000000001),Model!$M$12,(Model!$AJ$13*AS9+Model!$AJ$14*AU9+Model!$AJ$15*AT8+Model!$AJ$16*AT10)/Model!$AJ$17)))</f>
        <v>5.6621374255882984E-14</v>
      </c>
      <c r="AU55" s="15">
        <f ca="1">IF(Model!$M$18=0,NA(),ABS(AU9-IF(AND(Model!$M$16=1,AU$4&gt;=Model!$M$13-0.000000001,AU$4&lt;=Model!$M$13+Model!$M$15+0.000000001,$A9&gt;=Model!$M$14-0.000000001,$A9&lt;=Model!$M$14+Model!$M$15+0.000000001),Model!$M$12,(Model!$AJ$13*AT9+Model!$AJ$14*AV9+Model!$AJ$15*AU8+Model!$AJ$16*AU10)/Model!$AJ$17)))</f>
        <v>6.7279515292284486E-14</v>
      </c>
      <c r="AV55" s="15">
        <f ca="1">IF(Model!$M$18=0,NA(),ABS(AV9-IF(AND(Model!$M$16=1,AV$4&gt;=Model!$M$13-0.000000001,AV$4&lt;=Model!$M$13+Model!$M$15+0.000000001,$A9&gt;=Model!$M$14-0.000000001,$A9&lt;=Model!$M$14+Model!$M$15+0.000000001),Model!$M$12,(Model!$AJ$13*AU9+Model!$AJ$14*AW9+Model!$AJ$15*AV8+Model!$AJ$16*AV10)/Model!$AJ$17)))</f>
        <v>7.9602990865623724E-14</v>
      </c>
      <c r="AW55" s="15">
        <f ca="1">IF(Model!$M$18=0,NA(),ABS(AW9-IF(AND(Model!$M$16=1,AW$4&gt;=Model!$M$13-0.000000001,AW$4&lt;=Model!$M$13+Model!$M$15+0.000000001,$A9&gt;=Model!$M$14-0.000000001,$A9&lt;=Model!$M$14+Model!$M$15+0.000000001),Model!$M$12,(Model!$AJ$13*AV9+Model!$AJ$14*AX9+Model!$AJ$15*AW8+Model!$AJ$16*AW10)/Model!$AJ$17)))</f>
        <v>9.3702823278363212E-14</v>
      </c>
      <c r="AX55" s="15">
        <f ca="1">IF(Model!$M$18=0,NA(),ABS(AX9-IF(AND(Model!$M$16=1,AX$4&gt;=Model!$M$13-0.000000001,AX$4&lt;=Model!$M$13+Model!$M$15+0.000000001,$A9&gt;=Model!$M$14-0.000000001,$A9&lt;=Model!$M$14+Model!$M$15+0.000000001),Model!$M$12,(Model!$AJ$13*AW9+Model!$AJ$14*AY9+Model!$AJ$15*AX8+Model!$AJ$16*AX10)/Model!$AJ$17)))</f>
        <v>1.0969003483296547E-13</v>
      </c>
      <c r="AY55" s="15">
        <f ca="1">IF(Model!$M$18=0,NA(),ABS(AY9-IF(AND(Model!$M$16=1,AY$4&gt;=Model!$M$13-0.000000001,AY$4&lt;=Model!$M$13+Model!$M$15+0.000000001,$A9&gt;=Model!$M$14-0.000000001,$A9&lt;=Model!$M$14+Model!$M$15+0.000000001),Model!$M$12,(Model!$AJ$13*AX9+Model!$AJ$14*AZ9+Model!$AJ$15*AY8+Model!$AJ$16*AY10)/Model!$AJ$17)))</f>
        <v>1.27675647831893E-13</v>
      </c>
      <c r="AZ55" s="15">
        <f ca="1">IF(Model!$M$18=0,NA(),ABS(AZ9-IF(AND(Model!$M$16=1,AZ$4&gt;=Model!$M$13-0.000000001,AZ$4&lt;=Model!$M$13+Model!$M$15+0.000000001,$A9&gt;=Model!$M$14-0.000000001,$A9&lt;=Model!$M$14+Model!$M$15+0.000000001),Model!$M$12,(Model!$AJ$13*AY9+Model!$AJ$14*BA9+Model!$AJ$15*AZ8+Model!$AJ$16*AZ10)/Model!$AJ$17)))</f>
        <v>1.4777068457760834E-13</v>
      </c>
      <c r="BA55" s="15">
        <f ca="1">IF(Model!$M$18=0,NA(),ABS(BA9-IF(AND(Model!$M$16=1,BA$4&gt;=Model!$M$13-0.000000001,BA$4&lt;=Model!$M$13+Model!$M$15+0.000000001,$A9&gt;=Model!$M$14-0.000000001,$A9&lt;=Model!$M$14+Model!$M$15+0.000000001),Model!$M$12,(Model!$AJ$13*AZ9+Model!$AJ$14*BB9+Model!$AJ$15*BA8+Model!$AJ$16*BA10)/Model!$AJ$17)))</f>
        <v>1.6964207816272392E-13</v>
      </c>
      <c r="BB55" s="15">
        <f ca="1">IF(Model!$M$18=0,NA(),ABS(BB9-IF(AND(Model!$M$16=1,BB$4&gt;=Model!$M$13-0.000000001,BB$4&lt;=Model!$M$13+Model!$M$15+0.000000001,$A9&gt;=Model!$M$14-0.000000001,$A9&lt;=Model!$M$14+Model!$M$15+0.000000001),Model!$M$12,(Model!$AJ$13*BA9+Model!$AJ$14*BC9+Model!$AJ$15*BB8+Model!$AJ$16*BB10)/Model!$AJ$17)))</f>
        <v>1.9328982858723975E-13</v>
      </c>
      <c r="BC55" s="15">
        <f ca="1">IF(Model!$M$18=0,NA(),ABS(BC9-IF(AND(Model!$M$16=1,BC$4&gt;=Model!$M$13-0.000000001,BC$4&lt;=Model!$M$13+Model!$M$15+0.000000001,$A9&gt;=Model!$M$14-0.000000001,$A9&lt;=Model!$M$14+Model!$M$15+0.000000001),Model!$M$12,(Model!$AJ$13*BB9+Model!$AJ$14*BD9+Model!$AJ$15*BC8+Model!$AJ$16*BC10)/Model!$AJ$17)))</f>
        <v>2.1849189124623081E-13</v>
      </c>
      <c r="BD55" s="15">
        <f ca="1">IF(Model!$M$18=0,NA(),ABS(BD9-IF(AND(Model!$M$16=1,BD$4&gt;=Model!$M$13-0.000000001,BD$4&lt;=Model!$M$13+Model!$M$15+0.000000001,$A9&gt;=Model!$M$14-0.000000001,$A9&lt;=Model!$M$14+Model!$M$15+0.000000001),Model!$M$12,(Model!$AJ$13*BC9+Model!$AJ$14*BE9+Model!$AJ$15*BD8+Model!$AJ$16*BD10)/Model!$AJ$17)))</f>
        <v>2.4424906541753444E-13</v>
      </c>
      <c r="BE55" s="15">
        <f ca="1">IF(Model!$M$18=0,NA(),ABS(BE9-IF(AND(Model!$M$16=1,BE$4&gt;=Model!$M$13-0.000000001,BE$4&lt;=Model!$M$13+Model!$M$15+0.000000001,$A9&gt;=Model!$M$14-0.000000001,$A9&lt;=Model!$M$14+Model!$M$15+0.000000001),Model!$M$12,(Model!$AJ$13*BD9+Model!$AJ$14*BF9+Model!$AJ$15*BE8+Model!$AJ$16*BE10)/Model!$AJ$17)))</f>
        <v>2.702282841937631E-13</v>
      </c>
      <c r="BF55" s="15">
        <f ca="1">IF(Model!$M$18=0,NA(),ABS(BF9-IF(AND(Model!$M$16=1,BF$4&gt;=Model!$M$13-0.000000001,BF$4&lt;=Model!$M$13+Model!$M$15+0.000000001,$A9&gt;=Model!$M$14-0.000000001,$A9&lt;=Model!$M$14+Model!$M$15+0.000000001),Model!$M$12,(Model!$AJ$13*BE9+Model!$AJ$14*BG9+Model!$AJ$15*BF8+Model!$AJ$16*BF10)/Model!$AJ$17)))</f>
        <v>2.9443114613059151E-13</v>
      </c>
      <c r="BG55" s="15">
        <f ca="1">IF(Model!$M$18=0,NA(),ABS(BG9-IF(AND(Model!$M$16=1,BG$4&gt;=Model!$M$13-0.000000001,BG$4&lt;=Model!$M$13+Model!$M$15+0.000000001,$A9&gt;=Model!$M$14-0.000000001,$A9&lt;=Model!$M$14+Model!$M$15+0.000000001),Model!$M$12,(Model!$AJ$13*BF9+Model!$AJ$14*BH9+Model!$AJ$15*BG8+Model!$AJ$16*BG10)/Model!$AJ$17)))</f>
        <v>3.1552538359846949E-13</v>
      </c>
      <c r="BH55" s="15">
        <f ca="1">IF(Model!$M$18=0,NA(),ABS(BH9-IF(AND(Model!$M$16=1,BH$4&gt;=Model!$M$13-0.000000001,BH$4&lt;=Model!$M$13+Model!$M$15+0.000000001,$A9&gt;=Model!$M$14-0.000000001,$A9&lt;=Model!$M$14+Model!$M$15+0.000000001),Model!$M$12,(Model!$AJ$13*BG9+Model!$AJ$14*BI9+Model!$AJ$15*BH8+Model!$AJ$16*BH10)/Model!$AJ$17)))</f>
        <v>3.305133944309091E-13</v>
      </c>
      <c r="BI55" s="15">
        <f ca="1">IF(Model!$M$18=0,NA(),ABS(BI9-IF(AND(Model!$M$16=1,BI$4&gt;=Model!$M$13-0.000000001,BI$4&lt;=Model!$M$13+Model!$M$15+0.000000001,$A9&gt;=Model!$M$14-0.000000001,$A9&lt;=Model!$M$14+Model!$M$15+0.000000001),Model!$M$12,(Model!$AJ$13*BH9+Model!$AJ$14*BJ9+Model!$AJ$15*BI8+Model!$AJ$16*BI10)/Model!$AJ$17)))</f>
        <v>3.3628655415895992E-13</v>
      </c>
      <c r="BJ55" s="15">
        <f ca="1">IF(Model!$M$18=0,NA(),ABS(BJ9-IF(AND(Model!$M$16=1,BJ$4&gt;=Model!$M$13-0.000000001,BJ$4&lt;=Model!$M$13+Model!$M$15+0.000000001,$A9&gt;=Model!$M$14-0.000000001,$A9&lt;=Model!$M$14+Model!$M$15+0.000000001),Model!$M$12,BI9)))</f>
        <v>0</v>
      </c>
      <c r="BK55" s="1"/>
    </row>
    <row r="56" spans="1:63" ht="13.5" customHeight="1">
      <c r="A56" s="1"/>
      <c r="B56" s="15">
        <f>IF(Model!$M$18=0,NA(),ABS(B10-IF(AND(Model!$M$16=1,B$4&gt;=Model!$M$13-0.000000001,B$4&lt;=Model!$M$13+Model!$M$15+0.000000001,$A10&gt;=Model!$M$14-0.000000001,$A10&lt;=Model!$M$14+Model!$M$15+0.000000001),Model!$M$12,Model!$M$11)))</f>
        <v>0</v>
      </c>
      <c r="C56" s="15">
        <f ca="1">IF(Model!$M$18=0,NA(),ABS(C10-IF(AND(Model!$M$16=1,C$4&gt;=Model!$M$13-0.000000001,C$4&lt;=Model!$M$13+Model!$M$15+0.000000001,$A10&gt;=Model!$M$14-0.000000001,$A10&lt;=Model!$M$14+Model!$M$15+0.000000001),Model!$M$12,(Model!$AJ$13*B10+Model!$AJ$14*D10+Model!$AJ$15*C9+Model!$AJ$16*C11)/Model!$AJ$17)))</f>
        <v>0</v>
      </c>
      <c r="D56" s="15">
        <f ca="1">IF(Model!$M$18=0,NA(),ABS(D10-IF(AND(Model!$M$16=1,D$4&gt;=Model!$M$13-0.000000001,D$4&lt;=Model!$M$13+Model!$M$15+0.000000001,$A10&gt;=Model!$M$14-0.000000001,$A10&lt;=Model!$M$14+Model!$M$15+0.000000001),Model!$M$12,(Model!$AJ$13*C10+Model!$AJ$14*E10+Model!$AJ$15*D9+Model!$AJ$16*D11)/Model!$AJ$17)))</f>
        <v>1.1102230246251565E-16</v>
      </c>
      <c r="E56" s="15">
        <f ca="1">IF(Model!$M$18=0,NA(),ABS(E10-IF(AND(Model!$M$16=1,E$4&gt;=Model!$M$13-0.000000001,E$4&lt;=Model!$M$13+Model!$M$15+0.000000001,$A10&gt;=Model!$M$14-0.000000001,$A10&lt;=Model!$M$14+Model!$M$15+0.000000001),Model!$M$12,(Model!$AJ$13*D10+Model!$AJ$14*F10+Model!$AJ$15*E9+Model!$AJ$16*E11)/Model!$AJ$17)))</f>
        <v>1.1102230246251565E-16</v>
      </c>
      <c r="F56" s="15">
        <f ca="1">IF(Model!$M$18=0,NA(),ABS(F10-IF(AND(Model!$M$16=1,F$4&gt;=Model!$M$13-0.000000001,F$4&lt;=Model!$M$13+Model!$M$15+0.000000001,$A10&gt;=Model!$M$14-0.000000001,$A10&lt;=Model!$M$14+Model!$M$15+0.000000001),Model!$M$12,(Model!$AJ$13*E10+Model!$AJ$14*G10+Model!$AJ$15*F9+Model!$AJ$16*F11)/Model!$AJ$17)))</f>
        <v>1.1102230246251565E-16</v>
      </c>
      <c r="G56" s="15">
        <f ca="1">IF(Model!$M$18=0,NA(),ABS(G10-IF(AND(Model!$M$16=1,G$4&gt;=Model!$M$13-0.000000001,G$4&lt;=Model!$M$13+Model!$M$15+0.000000001,$A10&gt;=Model!$M$14-0.000000001,$A10&lt;=Model!$M$14+Model!$M$15+0.000000001),Model!$M$12,(Model!$AJ$13*F10+Model!$AJ$14*H10+Model!$AJ$15*G9+Model!$AJ$16*G11)/Model!$AJ$17)))</f>
        <v>0</v>
      </c>
      <c r="H56" s="15">
        <f ca="1">IF(Model!$M$18=0,NA(),ABS(H10-IF(AND(Model!$M$16=1,H$4&gt;=Model!$M$13-0.000000001,H$4&lt;=Model!$M$13+Model!$M$15+0.000000001,$A10&gt;=Model!$M$14-0.000000001,$A10&lt;=Model!$M$14+Model!$M$15+0.000000001),Model!$M$12,(Model!$AJ$13*G10+Model!$AJ$14*I10+Model!$AJ$15*H9+Model!$AJ$16*H11)/Model!$AJ$17)))</f>
        <v>2.2204460492503131E-16</v>
      </c>
      <c r="I56" s="15">
        <f ca="1">IF(Model!$M$18=0,NA(),ABS(I10-IF(AND(Model!$M$16=1,I$4&gt;=Model!$M$13-0.000000001,I$4&lt;=Model!$M$13+Model!$M$15+0.000000001,$A10&gt;=Model!$M$14-0.000000001,$A10&lt;=Model!$M$14+Model!$M$15+0.000000001),Model!$M$12,(Model!$AJ$13*H10+Model!$AJ$14*J10+Model!$AJ$15*I9+Model!$AJ$16*I11)/Model!$AJ$17)))</f>
        <v>1.1102230246251565E-16</v>
      </c>
      <c r="J56" s="15">
        <f ca="1">IF(Model!$M$18=0,NA(),ABS(J10-IF(AND(Model!$M$16=1,J$4&gt;=Model!$M$13-0.000000001,J$4&lt;=Model!$M$13+Model!$M$15+0.000000001,$A10&gt;=Model!$M$14-0.000000001,$A10&lt;=Model!$M$14+Model!$M$15+0.000000001),Model!$M$12,(Model!$AJ$13*I10+Model!$AJ$14*K10+Model!$AJ$15*J9+Model!$AJ$16*J11)/Model!$AJ$17)))</f>
        <v>2.2204460492503131E-16</v>
      </c>
      <c r="K56" s="15">
        <f ca="1">IF(Model!$M$18=0,NA(),ABS(K10-IF(AND(Model!$M$16=1,K$4&gt;=Model!$M$13-0.000000001,K$4&lt;=Model!$M$13+Model!$M$15+0.000000001,$A10&gt;=Model!$M$14-0.000000001,$A10&lt;=Model!$M$14+Model!$M$15+0.000000001),Model!$M$12,(Model!$AJ$13*J10+Model!$AJ$14*L10+Model!$AJ$15*K9+Model!$AJ$16*K11)/Model!$AJ$17)))</f>
        <v>0</v>
      </c>
      <c r="L56" s="15">
        <f ca="1">IF(Model!$M$18=0,NA(),ABS(L10-IF(AND(Model!$M$16=1,L$4&gt;=Model!$M$13-0.000000001,L$4&lt;=Model!$M$13+Model!$M$15+0.000000001,$A10&gt;=Model!$M$14-0.000000001,$A10&lt;=Model!$M$14+Model!$M$15+0.000000001),Model!$M$12,(Model!$AJ$13*K10+Model!$AJ$14*M10+Model!$AJ$15*L9+Model!$AJ$16*L11)/Model!$AJ$17)))</f>
        <v>3.3306690738754696E-16</v>
      </c>
      <c r="M56" s="15">
        <f ca="1">IF(Model!$M$18=0,NA(),ABS(M10-IF(AND(Model!$M$16=1,M$4&gt;=Model!$M$13-0.000000001,M$4&lt;=Model!$M$13+Model!$M$15+0.000000001,$A10&gt;=Model!$M$14-0.000000001,$A10&lt;=Model!$M$14+Model!$M$15+0.000000001),Model!$M$12,(Model!$AJ$13*L10+Model!$AJ$14*N10+Model!$AJ$15*M9+Model!$AJ$16*M11)/Model!$AJ$17)))</f>
        <v>2.2204460492503131E-16</v>
      </c>
      <c r="N56" s="15">
        <f ca="1">IF(Model!$M$18=0,NA(),ABS(N10-IF(AND(Model!$M$16=1,N$4&gt;=Model!$M$13-0.000000001,N$4&lt;=Model!$M$13+Model!$M$15+0.000000001,$A10&gt;=Model!$M$14-0.000000001,$A10&lt;=Model!$M$14+Model!$M$15+0.000000001),Model!$M$12,(Model!$AJ$13*M10+Model!$AJ$14*O10+Model!$AJ$15*N9+Model!$AJ$16*N11)/Model!$AJ$17)))</f>
        <v>2.2204460492503131E-16</v>
      </c>
      <c r="O56" s="15">
        <f ca="1">IF(Model!$M$18=0,NA(),ABS(O10-IF(AND(Model!$M$16=1,O$4&gt;=Model!$M$13-0.000000001,O$4&lt;=Model!$M$13+Model!$M$15+0.000000001,$A10&gt;=Model!$M$14-0.000000001,$A10&lt;=Model!$M$14+Model!$M$15+0.000000001),Model!$M$12,(Model!$AJ$13*N10+Model!$AJ$14*P10+Model!$AJ$15*O9+Model!$AJ$16*O11)/Model!$AJ$17)))</f>
        <v>2.2204460492503131E-16</v>
      </c>
      <c r="P56" s="15">
        <f ca="1">IF(Model!$M$18=0,NA(),ABS(P10-IF(AND(Model!$M$16=1,P$4&gt;=Model!$M$13-0.000000001,P$4&lt;=Model!$M$13+Model!$M$15+0.000000001,$A10&gt;=Model!$M$14-0.000000001,$A10&lt;=Model!$M$14+Model!$M$15+0.000000001),Model!$M$12,(Model!$AJ$13*O10+Model!$AJ$14*Q10+Model!$AJ$15*P9+Model!$AJ$16*P11)/Model!$AJ$17)))</f>
        <v>1.1102230246251565E-16</v>
      </c>
      <c r="Q56" s="15">
        <f ca="1">IF(Model!$M$18=0,NA(),ABS(Q10-IF(AND(Model!$M$16=1,Q$4&gt;=Model!$M$13-0.000000001,Q$4&lt;=Model!$M$13+Model!$M$15+0.000000001,$A10&gt;=Model!$M$14-0.000000001,$A10&lt;=Model!$M$14+Model!$M$15+0.000000001),Model!$M$12,(Model!$AJ$13*P10+Model!$AJ$14*R10+Model!$AJ$15*Q9+Model!$AJ$16*Q11)/Model!$AJ$17)))</f>
        <v>2.2204460492503131E-16</v>
      </c>
      <c r="R56" s="15">
        <f ca="1">IF(Model!$M$18=0,NA(),ABS(R10-IF(AND(Model!$M$16=1,R$4&gt;=Model!$M$13-0.000000001,R$4&lt;=Model!$M$13+Model!$M$15+0.000000001,$A10&gt;=Model!$M$14-0.000000001,$A10&lt;=Model!$M$14+Model!$M$15+0.000000001),Model!$M$12,(Model!$AJ$13*Q10+Model!$AJ$14*S10+Model!$AJ$15*R9+Model!$AJ$16*R11)/Model!$AJ$17)))</f>
        <v>0</v>
      </c>
      <c r="S56" s="15">
        <f ca="1">IF(Model!$M$18=0,NA(),ABS(S10-IF(AND(Model!$M$16=1,S$4&gt;=Model!$M$13-0.000000001,S$4&lt;=Model!$M$13+Model!$M$15+0.000000001,$A10&gt;=Model!$M$14-0.000000001,$A10&lt;=Model!$M$14+Model!$M$15+0.000000001),Model!$M$12,(Model!$AJ$13*R10+Model!$AJ$14*T10+Model!$AJ$15*S9+Model!$AJ$16*S11)/Model!$AJ$17)))</f>
        <v>3.3306690738754696E-16</v>
      </c>
      <c r="T56" s="15">
        <f ca="1">IF(Model!$M$18=0,NA(),ABS(T10-IF(AND(Model!$M$16=1,T$4&gt;=Model!$M$13-0.000000001,T$4&lt;=Model!$M$13+Model!$M$15+0.000000001,$A10&gt;=Model!$M$14-0.000000001,$A10&lt;=Model!$M$14+Model!$M$15+0.000000001),Model!$M$12,(Model!$AJ$13*S10+Model!$AJ$14*U10+Model!$AJ$15*T9+Model!$AJ$16*T11)/Model!$AJ$17)))</f>
        <v>3.3306690738754696E-16</v>
      </c>
      <c r="U56" s="15">
        <f ca="1">IF(Model!$M$18=0,NA(),ABS(U10-IF(AND(Model!$M$16=1,U$4&gt;=Model!$M$13-0.000000001,U$4&lt;=Model!$M$13+Model!$M$15+0.000000001,$A10&gt;=Model!$M$14-0.000000001,$A10&lt;=Model!$M$14+Model!$M$15+0.000000001),Model!$M$12,(Model!$AJ$13*T10+Model!$AJ$14*V10+Model!$AJ$15*U9+Model!$AJ$16*U11)/Model!$AJ$17)))</f>
        <v>3.3306690738754696E-16</v>
      </c>
      <c r="V56" s="15">
        <f ca="1">IF(Model!$M$18=0,NA(),ABS(V10-IF(AND(Model!$M$16=1,V$4&gt;=Model!$M$13-0.000000001,V$4&lt;=Model!$M$13+Model!$M$15+0.000000001,$A10&gt;=Model!$M$14-0.000000001,$A10&lt;=Model!$M$14+Model!$M$15+0.000000001),Model!$M$12,(Model!$AJ$13*U10+Model!$AJ$14*W10+Model!$AJ$15*V9+Model!$AJ$16*V11)/Model!$AJ$17)))</f>
        <v>4.4408920985006262E-16</v>
      </c>
      <c r="W56" s="15">
        <f ca="1">IF(Model!$M$18=0,NA(),ABS(W10-IF(AND(Model!$M$16=1,W$4&gt;=Model!$M$13-0.000000001,W$4&lt;=Model!$M$13+Model!$M$15+0.000000001,$A10&gt;=Model!$M$14-0.000000001,$A10&lt;=Model!$M$14+Model!$M$15+0.000000001),Model!$M$12,(Model!$AJ$13*V10+Model!$AJ$14*X10+Model!$AJ$15*W9+Model!$AJ$16*W11)/Model!$AJ$17)))</f>
        <v>3.3306690738754696E-16</v>
      </c>
      <c r="X56" s="15">
        <f ca="1">IF(Model!$M$18=0,NA(),ABS(X10-IF(AND(Model!$M$16=1,X$4&gt;=Model!$M$13-0.000000001,X$4&lt;=Model!$M$13+Model!$M$15+0.000000001,$A10&gt;=Model!$M$14-0.000000001,$A10&lt;=Model!$M$14+Model!$M$15+0.000000001),Model!$M$12,(Model!$AJ$13*W10+Model!$AJ$14*Y10+Model!$AJ$15*X9+Model!$AJ$16*X11)/Model!$AJ$17)))</f>
        <v>6.6613381477509392E-16</v>
      </c>
      <c r="Y56" s="15">
        <f ca="1">IF(Model!$M$18=0,NA(),ABS(Y10-IF(AND(Model!$M$16=1,Y$4&gt;=Model!$M$13-0.000000001,Y$4&lt;=Model!$M$13+Model!$M$15+0.000000001,$A10&gt;=Model!$M$14-0.000000001,$A10&lt;=Model!$M$14+Model!$M$15+0.000000001),Model!$M$12,(Model!$AJ$13*X10+Model!$AJ$14*Z10+Model!$AJ$15*Y9+Model!$AJ$16*Y11)/Model!$AJ$17)))</f>
        <v>7.7715611723760958E-16</v>
      </c>
      <c r="Z56" s="15">
        <f ca="1">IF(Model!$M$18=0,NA(),ABS(Z10-IF(AND(Model!$M$16=1,Z$4&gt;=Model!$M$13-0.000000001,Z$4&lt;=Model!$M$13+Model!$M$15+0.000000001,$A10&gt;=Model!$M$14-0.000000001,$A10&lt;=Model!$M$14+Model!$M$15+0.000000001),Model!$M$12,(Model!$AJ$13*Y10+Model!$AJ$14*AA10+Model!$AJ$15*Z9+Model!$AJ$16*Z11)/Model!$AJ$17)))</f>
        <v>8.8817841970012523E-16</v>
      </c>
      <c r="AA56" s="15">
        <f ca="1">IF(Model!$M$18=0,NA(),ABS(AA10-IF(AND(Model!$M$16=1,AA$4&gt;=Model!$M$13-0.000000001,AA$4&lt;=Model!$M$13+Model!$M$15+0.000000001,$A10&gt;=Model!$M$14-0.000000001,$A10&lt;=Model!$M$14+Model!$M$15+0.000000001),Model!$M$12,(Model!$AJ$13*Z10+Model!$AJ$14*AB10+Model!$AJ$15*AA9+Model!$AJ$16*AA11)/Model!$AJ$17)))</f>
        <v>9.9920072216264089E-16</v>
      </c>
      <c r="AB56" s="15">
        <f ca="1">IF(Model!$M$18=0,NA(),ABS(AB10-IF(AND(Model!$M$16=1,AB$4&gt;=Model!$M$13-0.000000001,AB$4&lt;=Model!$M$13+Model!$M$15+0.000000001,$A10&gt;=Model!$M$14-0.000000001,$A10&lt;=Model!$M$14+Model!$M$15+0.000000001),Model!$M$12,(Model!$AJ$13*AA10+Model!$AJ$14*AC10+Model!$AJ$15*AB9+Model!$AJ$16*AB11)/Model!$AJ$17)))</f>
        <v>1.3322676295501878E-15</v>
      </c>
      <c r="AC56" s="15">
        <f ca="1">IF(Model!$M$18=0,NA(),ABS(AC10-IF(AND(Model!$M$16=1,AC$4&gt;=Model!$M$13-0.000000001,AC$4&lt;=Model!$M$13+Model!$M$15+0.000000001,$A10&gt;=Model!$M$14-0.000000001,$A10&lt;=Model!$M$14+Model!$M$15+0.000000001),Model!$M$12,(Model!$AJ$13*AB10+Model!$AJ$14*AD10+Model!$AJ$15*AC9+Model!$AJ$16*AC11)/Model!$AJ$17)))</f>
        <v>1.5543122344752192E-15</v>
      </c>
      <c r="AD56" s="15">
        <f ca="1">IF(Model!$M$18=0,NA(),ABS(AD10-IF(AND(Model!$M$16=1,AD$4&gt;=Model!$M$13-0.000000001,AD$4&lt;=Model!$M$13+Model!$M$15+0.000000001,$A10&gt;=Model!$M$14-0.000000001,$A10&lt;=Model!$M$14+Model!$M$15+0.000000001),Model!$M$12,(Model!$AJ$13*AC10+Model!$AJ$14*AE10+Model!$AJ$15*AD9+Model!$AJ$16*AD11)/Model!$AJ$17)))</f>
        <v>2.1094237467877974E-15</v>
      </c>
      <c r="AE56" s="15">
        <f ca="1">IF(Model!$M$18=0,NA(),ABS(AE10-IF(AND(Model!$M$16=1,AE$4&gt;=Model!$M$13-0.000000001,AE$4&lt;=Model!$M$13+Model!$M$15+0.000000001,$A10&gt;=Model!$M$14-0.000000001,$A10&lt;=Model!$M$14+Model!$M$15+0.000000001),Model!$M$12,(Model!$AJ$13*AD10+Model!$AJ$14*AF10+Model!$AJ$15*AE9+Model!$AJ$16*AE11)/Model!$AJ$17)))</f>
        <v>2.4424906541753444E-15</v>
      </c>
      <c r="AF56" s="15">
        <f ca="1">IF(Model!$M$18=0,NA(),ABS(AF10-IF(AND(Model!$M$16=1,AF$4&gt;=Model!$M$13-0.000000001,AF$4&lt;=Model!$M$13+Model!$M$15+0.000000001,$A10&gt;=Model!$M$14-0.000000001,$A10&lt;=Model!$M$14+Model!$M$15+0.000000001),Model!$M$12,(Model!$AJ$13*AE10+Model!$AJ$14*AG10+Model!$AJ$15*AF9+Model!$AJ$16*AF11)/Model!$AJ$17)))</f>
        <v>3.219646771412954E-15</v>
      </c>
      <c r="AG56" s="15">
        <f ca="1">IF(Model!$M$18=0,NA(),ABS(AG10-IF(AND(Model!$M$16=1,AG$4&gt;=Model!$M$13-0.000000001,AG$4&lt;=Model!$M$13+Model!$M$15+0.000000001,$A10&gt;=Model!$M$14-0.000000001,$A10&lt;=Model!$M$14+Model!$M$15+0.000000001),Model!$M$12,(Model!$AJ$13*AF10+Model!$AJ$14*AH10+Model!$AJ$15*AG9+Model!$AJ$16*AG11)/Model!$AJ$17)))</f>
        <v>3.8857805861880479E-15</v>
      </c>
      <c r="AH56" s="15">
        <f ca="1">IF(Model!$M$18=0,NA(),ABS(AH10-IF(AND(Model!$M$16=1,AH$4&gt;=Model!$M$13-0.000000001,AH$4&lt;=Model!$M$13+Model!$M$15+0.000000001,$A10&gt;=Model!$M$14-0.000000001,$A10&lt;=Model!$M$14+Model!$M$15+0.000000001),Model!$M$12,(Model!$AJ$13*AG10+Model!$AJ$14*AI10+Model!$AJ$15*AH9+Model!$AJ$16*AH11)/Model!$AJ$17)))</f>
        <v>5.1070259132757201E-15</v>
      </c>
      <c r="AI56" s="15">
        <f ca="1">IF(Model!$M$18=0,NA(),ABS(AI10-IF(AND(Model!$M$16=1,AI$4&gt;=Model!$M$13-0.000000001,AI$4&lt;=Model!$M$13+Model!$M$15+0.000000001,$A10&gt;=Model!$M$14-0.000000001,$A10&lt;=Model!$M$14+Model!$M$15+0.000000001),Model!$M$12,(Model!$AJ$13*AH10+Model!$AJ$14*AJ10+Model!$AJ$15*AI9+Model!$AJ$16*AI11)/Model!$AJ$17)))</f>
        <v>6.2172489379008766E-15</v>
      </c>
      <c r="AJ56" s="15">
        <f ca="1">IF(Model!$M$18=0,NA(),ABS(AJ10-IF(AND(Model!$M$16=1,AJ$4&gt;=Model!$M$13-0.000000001,AJ$4&lt;=Model!$M$13+Model!$M$15+0.000000001,$A10&gt;=Model!$M$14-0.000000001,$A10&lt;=Model!$M$14+Model!$M$15+0.000000001),Model!$M$12,(Model!$AJ$13*AI10+Model!$AJ$14*AK10+Model!$AJ$15*AJ9+Model!$AJ$16*AJ11)/Model!$AJ$17)))</f>
        <v>7.6605388699135801E-15</v>
      </c>
      <c r="AK56" s="15">
        <f ca="1">IF(Model!$M$18=0,NA(),ABS(AK10-IF(AND(Model!$M$16=1,AK$4&gt;=Model!$M$13-0.000000001,AK$4&lt;=Model!$M$13+Model!$M$15+0.000000001,$A10&gt;=Model!$M$14-0.000000001,$A10&lt;=Model!$M$14+Model!$M$15+0.000000001),Model!$M$12,(Model!$AJ$13*AJ10+Model!$AJ$14*AL10+Model!$AJ$15*AK9+Model!$AJ$16*AK11)/Model!$AJ$17)))</f>
        <v>9.4368957093138306E-15</v>
      </c>
      <c r="AL56" s="15">
        <f ca="1">IF(Model!$M$18=0,NA(),ABS(AL10-IF(AND(Model!$M$16=1,AL$4&gt;=Model!$M$13-0.000000001,AL$4&lt;=Model!$M$13+Model!$M$15+0.000000001,$A10&gt;=Model!$M$14-0.000000001,$A10&lt;=Model!$M$14+Model!$M$15+0.000000001),Model!$M$12,(Model!$AJ$13*AK10+Model!$AJ$14*AM10+Model!$AJ$15*AL9+Model!$AJ$16*AL11)/Model!$AJ$17)))</f>
        <v>1.1879386363489175E-14</v>
      </c>
      <c r="AM56" s="15">
        <f ca="1">IF(Model!$M$18=0,NA(),ABS(AM10-IF(AND(Model!$M$16=1,AM$4&gt;=Model!$M$13-0.000000001,AM$4&lt;=Model!$M$13+Model!$M$15+0.000000001,$A10&gt;=Model!$M$14-0.000000001,$A10&lt;=Model!$M$14+Model!$M$15+0.000000001),Model!$M$12,(Model!$AJ$13*AL10+Model!$AJ$14*AN10+Model!$AJ$15*AM9+Model!$AJ$16*AM11)/Model!$AJ$17)))</f>
        <v>1.4543921622589551E-14</v>
      </c>
      <c r="AN56" s="15">
        <f ca="1">IF(Model!$M$18=0,NA(),ABS(AN10-IF(AND(Model!$M$16=1,AN$4&gt;=Model!$M$13-0.000000001,AN$4&lt;=Model!$M$13+Model!$M$15+0.000000001,$A10&gt;=Model!$M$14-0.000000001,$A10&lt;=Model!$M$14+Model!$M$15+0.000000001),Model!$M$12,(Model!$AJ$13*AM10+Model!$AJ$14*AO10+Model!$AJ$15*AN9+Model!$AJ$16*AN11)/Model!$AJ$17)))</f>
        <v>1.7763568394002505E-14</v>
      </c>
      <c r="AO56" s="15">
        <f ca="1">IF(Model!$M$18=0,NA(),ABS(AO10-IF(AND(Model!$M$16=1,AO$4&gt;=Model!$M$13-0.000000001,AO$4&lt;=Model!$M$13+Model!$M$15+0.000000001,$A10&gt;=Model!$M$14-0.000000001,$A10&lt;=Model!$M$14+Model!$M$15+0.000000001),Model!$M$12,(Model!$AJ$13*AN10+Model!$AJ$14*AP10+Model!$AJ$15*AO9+Model!$AJ$16*AO11)/Model!$AJ$17)))</f>
        <v>2.1649348980190553E-14</v>
      </c>
      <c r="AP56" s="15">
        <f ca="1">IF(Model!$M$18=0,NA(),ABS(AP10-IF(AND(Model!$M$16=1,AP$4&gt;=Model!$M$13-0.000000001,AP$4&lt;=Model!$M$13+Model!$M$15+0.000000001,$A10&gt;=Model!$M$14-0.000000001,$A10&lt;=Model!$M$14+Model!$M$15+0.000000001),Model!$M$12,(Model!$AJ$13*AO10+Model!$AJ$14*AQ10+Model!$AJ$15*AP9+Model!$AJ$16*AP11)/Model!$AJ$17)))</f>
        <v>2.6423307986078726E-14</v>
      </c>
      <c r="AQ56" s="15">
        <f ca="1">IF(Model!$M$18=0,NA(),ABS(AQ10-IF(AND(Model!$M$16=1,AQ$4&gt;=Model!$M$13-0.000000001,AQ$4&lt;=Model!$M$13+Model!$M$15+0.000000001,$A10&gt;=Model!$M$14-0.000000001,$A10&lt;=Model!$M$14+Model!$M$15+0.000000001),Model!$M$12,(Model!$AJ$13*AP10+Model!$AJ$14*AR10+Model!$AJ$15*AQ9+Model!$AJ$16*AQ11)/Model!$AJ$17)))</f>
        <v>3.1974423109204508E-14</v>
      </c>
      <c r="AR56" s="15">
        <f ca="1">IF(Model!$M$18=0,NA(),ABS(AR10-IF(AND(Model!$M$16=1,AR$4&gt;=Model!$M$13-0.000000001,AR$4&lt;=Model!$M$13+Model!$M$15+0.000000001,$A10&gt;=Model!$M$14-0.000000001,$A10&lt;=Model!$M$14+Model!$M$15+0.000000001),Model!$M$12,(Model!$AJ$13*AQ10+Model!$AJ$14*AS10+Model!$AJ$15*AR9+Model!$AJ$16*AR11)/Model!$AJ$17)))</f>
        <v>3.8413716652030416E-14</v>
      </c>
      <c r="AS56" s="15">
        <f ca="1">IF(Model!$M$18=0,NA(),ABS(AS10-IF(AND(Model!$M$16=1,AS$4&gt;=Model!$M$13-0.000000001,AS$4&lt;=Model!$M$13+Model!$M$15+0.000000001,$A10&gt;=Model!$M$14-0.000000001,$A10&lt;=Model!$M$14+Model!$M$15+0.000000001),Model!$M$12,(Model!$AJ$13*AR10+Model!$AJ$14*AT10+Model!$AJ$15*AS9+Model!$AJ$16*AS11)/Model!$AJ$17)))</f>
        <v>4.6185277824406512E-14</v>
      </c>
      <c r="AT56" s="15">
        <f ca="1">IF(Model!$M$18=0,NA(),ABS(AT10-IF(AND(Model!$M$16=1,AT$4&gt;=Model!$M$13-0.000000001,AT$4&lt;=Model!$M$13+Model!$M$15+0.000000001,$A10&gt;=Model!$M$14-0.000000001,$A10&lt;=Model!$M$14+Model!$M$15+0.000000001),Model!$M$12,(Model!$AJ$13*AS10+Model!$AJ$14*AU10+Model!$AJ$15*AT9+Model!$AJ$16*AT11)/Model!$AJ$17)))</f>
        <v>5.5289106626332796E-14</v>
      </c>
      <c r="AU56" s="15">
        <f ca="1">IF(Model!$M$18=0,NA(),ABS(AU10-IF(AND(Model!$M$16=1,AU$4&gt;=Model!$M$13-0.000000001,AU$4&lt;=Model!$M$13+Model!$M$15+0.000000001,$A10&gt;=Model!$M$14-0.000000001,$A10&lt;=Model!$M$14+Model!$M$15+0.000000001),Model!$M$12,(Model!$AJ$13*AT10+Model!$AJ$14*AV10+Model!$AJ$15*AU9+Model!$AJ$16*AU11)/Model!$AJ$17)))</f>
        <v>6.5503158452884236E-14</v>
      </c>
      <c r="AV56" s="15">
        <f ca="1">IF(Model!$M$18=0,NA(),ABS(AV10-IF(AND(Model!$M$16=1,AV$4&gt;=Model!$M$13-0.000000001,AV$4&lt;=Model!$M$13+Model!$M$15+0.000000001,$A10&gt;=Model!$M$14-0.000000001,$A10&lt;=Model!$M$14+Model!$M$15+0.000000001),Model!$M$12,(Model!$AJ$13*AU10+Model!$AJ$14*AW10+Model!$AJ$15*AV9+Model!$AJ$16*AV11)/Model!$AJ$17)))</f>
        <v>7.7715611723760958E-14</v>
      </c>
      <c r="AW56" s="15">
        <f ca="1">IF(Model!$M$18=0,NA(),ABS(AW10-IF(AND(Model!$M$16=1,AW$4&gt;=Model!$M$13-0.000000001,AW$4&lt;=Model!$M$13+Model!$M$15+0.000000001,$A10&gt;=Model!$M$14-0.000000001,$A10&lt;=Model!$M$14+Model!$M$15+0.000000001),Model!$M$12,(Model!$AJ$13*AV10+Model!$AJ$14*AX10+Model!$AJ$15*AW9+Model!$AJ$16*AW11)/Model!$AJ$17)))</f>
        <v>9.1371354926650383E-14</v>
      </c>
      <c r="AX56" s="15">
        <f ca="1">IF(Model!$M$18=0,NA(),ABS(AX10-IF(AND(Model!$M$16=1,AX$4&gt;=Model!$M$13-0.000000001,AX$4&lt;=Model!$M$13+Model!$M$15+0.000000001,$A10&gt;=Model!$M$14-0.000000001,$A10&lt;=Model!$M$14+Model!$M$15+0.000000001),Model!$M$12,(Model!$AJ$13*AW10+Model!$AJ$14*AY10+Model!$AJ$15*AX9+Model!$AJ$16*AX11)/Model!$AJ$17)))</f>
        <v>1.0713652187632761E-13</v>
      </c>
      <c r="AY56" s="15">
        <f ca="1">IF(Model!$M$18=0,NA(),ABS(AY10-IF(AND(Model!$M$16=1,AY$4&gt;=Model!$M$13-0.000000001,AY$4&lt;=Model!$M$13+Model!$M$15+0.000000001,$A10&gt;=Model!$M$14-0.000000001,$A10&lt;=Model!$M$14+Model!$M$15+0.000000001),Model!$M$12,(Model!$AJ$13*AX10+Model!$AJ$14*AZ10+Model!$AJ$15*AY9+Model!$AJ$16*AY11)/Model!$AJ$17)))</f>
        <v>1.2456702336294256E-13</v>
      </c>
      <c r="AZ56" s="15">
        <f ca="1">IF(Model!$M$18=0,NA(),ABS(AZ10-IF(AND(Model!$M$16=1,AZ$4&gt;=Model!$M$13-0.000000001,AZ$4&lt;=Model!$M$13+Model!$M$15+0.000000001,$A10&gt;=Model!$M$14-0.000000001,$A10&lt;=Model!$M$14+Model!$M$15+0.000000001),Model!$M$12,(Model!$AJ$13*AY10+Model!$AJ$14*BA10+Model!$AJ$15*AZ9+Model!$AJ$16*AZ11)/Model!$AJ$17)))</f>
        <v>1.4410694859634532E-13</v>
      </c>
      <c r="BA56" s="15">
        <f ca="1">IF(Model!$M$18=0,NA(),ABS(BA10-IF(AND(Model!$M$16=1,BA$4&gt;=Model!$M$13-0.000000001,BA$4&lt;=Model!$M$13+Model!$M$15+0.000000001,$A10&gt;=Model!$M$14-0.000000001,$A10&lt;=Model!$M$14+Model!$M$15+0.000000001),Model!$M$12,(Model!$AJ$13*AZ10+Model!$AJ$14*BB10+Model!$AJ$15*BA9+Model!$AJ$16*BA11)/Model!$AJ$17)))</f>
        <v>1.6564527527407336E-13</v>
      </c>
      <c r="BB56" s="15">
        <f ca="1">IF(Model!$M$18=0,NA(),ABS(BB10-IF(AND(Model!$M$16=1,BB$4&gt;=Model!$M$13-0.000000001,BB$4&lt;=Model!$M$13+Model!$M$15+0.000000001,$A10&gt;=Model!$M$14-0.000000001,$A10&lt;=Model!$M$14+Model!$M$15+0.000000001),Model!$M$12,(Model!$AJ$13*BA10+Model!$AJ$14*BC10+Model!$AJ$15*BB9+Model!$AJ$16*BB11)/Model!$AJ$17)))</f>
        <v>1.8873791418627661E-13</v>
      </c>
      <c r="BC56" s="15">
        <f ca="1">IF(Model!$M$18=0,NA(),ABS(BC10-IF(AND(Model!$M$16=1,BC$4&gt;=Model!$M$13-0.000000001,BC$4&lt;=Model!$M$13+Model!$M$15+0.000000001,$A10&gt;=Model!$M$14-0.000000001,$A10&lt;=Model!$M$14+Model!$M$15+0.000000001),Model!$M$12,(Model!$AJ$13*BB10+Model!$AJ$14*BD10+Model!$AJ$15*BC9+Model!$AJ$16*BC11)/Model!$AJ$17)))</f>
        <v>2.1327384303049257E-13</v>
      </c>
      <c r="BD56" s="15">
        <f ca="1">IF(Model!$M$18=0,NA(),ABS(BD10-IF(AND(Model!$M$16=1,BD$4&gt;=Model!$M$13-0.000000001,BD$4&lt;=Model!$M$13+Model!$M$15+0.000000001,$A10&gt;=Model!$M$14-0.000000001,$A10&lt;=Model!$M$14+Model!$M$15+0.000000001),Model!$M$12,(Model!$AJ$13*BC10+Model!$AJ$14*BE10+Model!$AJ$15*BD9+Model!$AJ$16*BD11)/Model!$AJ$17)))</f>
        <v>2.3858692799194614E-13</v>
      </c>
      <c r="BE56" s="15">
        <f ca="1">IF(Model!$M$18=0,NA(),ABS(BE10-IF(AND(Model!$M$16=1,BE$4&gt;=Model!$M$13-0.000000001,BE$4&lt;=Model!$M$13+Model!$M$15+0.000000001,$A10&gt;=Model!$M$14-0.000000001,$A10&lt;=Model!$M$14+Model!$M$15+0.000000001),Model!$M$12,(Model!$AJ$13*BD10+Model!$AJ$14*BF10+Model!$AJ$15*BE9+Model!$AJ$16*BE11)/Model!$AJ$17)))</f>
        <v>2.6378899065093719E-13</v>
      </c>
      <c r="BF56" s="15">
        <f ca="1">IF(Model!$M$18=0,NA(),ABS(BF10-IF(AND(Model!$M$16=1,BF$4&gt;=Model!$M$13-0.000000001,BF$4&lt;=Model!$M$13+Model!$M$15+0.000000001,$A10&gt;=Model!$M$14-0.000000001,$A10&lt;=Model!$M$14+Model!$M$15+0.000000001),Model!$M$12,(Model!$AJ$13*BE10+Model!$AJ$14*BG10+Model!$AJ$15*BF9+Model!$AJ$16*BF11)/Model!$AJ$17)))</f>
        <v>2.8754776337791554E-13</v>
      </c>
      <c r="BG56" s="15">
        <f ca="1">IF(Model!$M$18=0,NA(),ABS(BG10-IF(AND(Model!$M$16=1,BG$4&gt;=Model!$M$13-0.000000001,BG$4&lt;=Model!$M$13+Model!$M$15+0.000000001,$A10&gt;=Model!$M$14-0.000000001,$A10&lt;=Model!$M$14+Model!$M$15+0.000000001),Model!$M$12,(Model!$AJ$13*BF10+Model!$AJ$14*BH10+Model!$AJ$15*BG9+Model!$AJ$16*BG11)/Model!$AJ$17)))</f>
        <v>3.0819791163594346E-13</v>
      </c>
      <c r="BH56" s="15">
        <f ca="1">IF(Model!$M$18=0,NA(),ABS(BH10-IF(AND(Model!$M$16=1,BH$4&gt;=Model!$M$13-0.000000001,BH$4&lt;=Model!$M$13+Model!$M$15+0.000000001,$A10&gt;=Model!$M$14-0.000000001,$A10&lt;=Model!$M$14+Model!$M$15+0.000000001),Model!$M$12,(Model!$AJ$13*BG10+Model!$AJ$14*BI10+Model!$AJ$15*BH9+Model!$AJ$16*BH11)/Model!$AJ$17)))</f>
        <v>3.2285285556099552E-13</v>
      </c>
      <c r="BI56" s="15">
        <f ca="1">IF(Model!$M$18=0,NA(),ABS(BI10-IF(AND(Model!$M$16=1,BI$4&gt;=Model!$M$13-0.000000001,BI$4&lt;=Model!$M$13+Model!$M$15+0.000000001,$A10&gt;=Model!$M$14-0.000000001,$A10&lt;=Model!$M$14+Model!$M$15+0.000000001),Model!$M$12,(Model!$AJ$13*BH10+Model!$AJ$14*BJ10+Model!$AJ$15*BI9+Model!$AJ$16*BI11)/Model!$AJ$17)))</f>
        <v>3.2818192607919627E-13</v>
      </c>
      <c r="BJ56" s="15">
        <f ca="1">IF(Model!$M$18=0,NA(),ABS(BJ10-IF(AND(Model!$M$16=1,BJ$4&gt;=Model!$M$13-0.000000001,BJ$4&lt;=Model!$M$13+Model!$M$15+0.000000001,$A10&gt;=Model!$M$14-0.000000001,$A10&lt;=Model!$M$14+Model!$M$15+0.000000001),Model!$M$12,BI10)))</f>
        <v>0</v>
      </c>
      <c r="BK56" s="1"/>
    </row>
    <row r="57" spans="1:63" ht="13.5" customHeight="1">
      <c r="A57" s="1"/>
      <c r="B57" s="15">
        <f>IF(Model!$M$18=0,NA(),ABS(B11-IF(AND(Model!$M$16=1,B$4&gt;=Model!$M$13-0.000000001,B$4&lt;=Model!$M$13+Model!$M$15+0.000000001,$A11&gt;=Model!$M$14-0.000000001,$A11&lt;=Model!$M$14+Model!$M$15+0.000000001),Model!$M$12,Model!$M$11)))</f>
        <v>0</v>
      </c>
      <c r="C57" s="15">
        <f ca="1">IF(Model!$M$18=0,NA(),ABS(C11-IF(AND(Model!$M$16=1,C$4&gt;=Model!$M$13-0.000000001,C$4&lt;=Model!$M$13+Model!$M$15+0.000000001,$A11&gt;=Model!$M$14-0.000000001,$A11&lt;=Model!$M$14+Model!$M$15+0.000000001),Model!$M$12,(Model!$AJ$13*B11+Model!$AJ$14*D11+Model!$AJ$15*C10+Model!$AJ$16*C12)/Model!$AJ$17)))</f>
        <v>0</v>
      </c>
      <c r="D57" s="15">
        <f ca="1">IF(Model!$M$18=0,NA(),ABS(D11-IF(AND(Model!$M$16=1,D$4&gt;=Model!$M$13-0.000000001,D$4&lt;=Model!$M$13+Model!$M$15+0.000000001,$A11&gt;=Model!$M$14-0.000000001,$A11&lt;=Model!$M$14+Model!$M$15+0.000000001),Model!$M$12,(Model!$AJ$13*C11+Model!$AJ$14*E11+Model!$AJ$15*D10+Model!$AJ$16*D12)/Model!$AJ$17)))</f>
        <v>0</v>
      </c>
      <c r="E57" s="15">
        <f ca="1">IF(Model!$M$18=0,NA(),ABS(E11-IF(AND(Model!$M$16=1,E$4&gt;=Model!$M$13-0.000000001,E$4&lt;=Model!$M$13+Model!$M$15+0.000000001,$A11&gt;=Model!$M$14-0.000000001,$A11&lt;=Model!$M$14+Model!$M$15+0.000000001),Model!$M$12,(Model!$AJ$13*D11+Model!$AJ$14*F11+Model!$AJ$15*E10+Model!$AJ$16*E12)/Model!$AJ$17)))</f>
        <v>1.1102230246251565E-16</v>
      </c>
      <c r="F57" s="15">
        <f ca="1">IF(Model!$M$18=0,NA(),ABS(F11-IF(AND(Model!$M$16=1,F$4&gt;=Model!$M$13-0.000000001,F$4&lt;=Model!$M$13+Model!$M$15+0.000000001,$A11&gt;=Model!$M$14-0.000000001,$A11&lt;=Model!$M$14+Model!$M$15+0.000000001),Model!$M$12,(Model!$AJ$13*E11+Model!$AJ$14*G11+Model!$AJ$15*F10+Model!$AJ$16*F12)/Model!$AJ$17)))</f>
        <v>2.2204460492503131E-16</v>
      </c>
      <c r="G57" s="15">
        <f ca="1">IF(Model!$M$18=0,NA(),ABS(G11-IF(AND(Model!$M$16=1,G$4&gt;=Model!$M$13-0.000000001,G$4&lt;=Model!$M$13+Model!$M$15+0.000000001,$A11&gt;=Model!$M$14-0.000000001,$A11&lt;=Model!$M$14+Model!$M$15+0.000000001),Model!$M$12,(Model!$AJ$13*F11+Model!$AJ$14*H11+Model!$AJ$15*G10+Model!$AJ$16*G12)/Model!$AJ$17)))</f>
        <v>1.1102230246251565E-16</v>
      </c>
      <c r="H57" s="15">
        <f ca="1">IF(Model!$M$18=0,NA(),ABS(H11-IF(AND(Model!$M$16=1,H$4&gt;=Model!$M$13-0.000000001,H$4&lt;=Model!$M$13+Model!$M$15+0.000000001,$A11&gt;=Model!$M$14-0.000000001,$A11&lt;=Model!$M$14+Model!$M$15+0.000000001),Model!$M$12,(Model!$AJ$13*G11+Model!$AJ$14*I11+Model!$AJ$15*H10+Model!$AJ$16*H12)/Model!$AJ$17)))</f>
        <v>0</v>
      </c>
      <c r="I57" s="15">
        <f ca="1">IF(Model!$M$18=0,NA(),ABS(I11-IF(AND(Model!$M$16=1,I$4&gt;=Model!$M$13-0.000000001,I$4&lt;=Model!$M$13+Model!$M$15+0.000000001,$A11&gt;=Model!$M$14-0.000000001,$A11&lt;=Model!$M$14+Model!$M$15+0.000000001),Model!$M$12,(Model!$AJ$13*H11+Model!$AJ$14*J11+Model!$AJ$15*I10+Model!$AJ$16*I12)/Model!$AJ$17)))</f>
        <v>2.2204460492503131E-16</v>
      </c>
      <c r="J57" s="15">
        <f ca="1">IF(Model!$M$18=0,NA(),ABS(J11-IF(AND(Model!$M$16=1,J$4&gt;=Model!$M$13-0.000000001,J$4&lt;=Model!$M$13+Model!$M$15+0.000000001,$A11&gt;=Model!$M$14-0.000000001,$A11&lt;=Model!$M$14+Model!$M$15+0.000000001),Model!$M$12,(Model!$AJ$13*I11+Model!$AJ$14*K11+Model!$AJ$15*J10+Model!$AJ$16*J12)/Model!$AJ$17)))</f>
        <v>1.1102230246251565E-16</v>
      </c>
      <c r="K57" s="15">
        <f ca="1">IF(Model!$M$18=0,NA(),ABS(K11-IF(AND(Model!$M$16=1,K$4&gt;=Model!$M$13-0.000000001,K$4&lt;=Model!$M$13+Model!$M$15+0.000000001,$A11&gt;=Model!$M$14-0.000000001,$A11&lt;=Model!$M$14+Model!$M$15+0.000000001),Model!$M$12,(Model!$AJ$13*J11+Model!$AJ$14*L11+Model!$AJ$15*K10+Model!$AJ$16*K12)/Model!$AJ$17)))</f>
        <v>3.3306690738754696E-16</v>
      </c>
      <c r="L57" s="15">
        <f ca="1">IF(Model!$M$18=0,NA(),ABS(L11-IF(AND(Model!$M$16=1,L$4&gt;=Model!$M$13-0.000000001,L$4&lt;=Model!$M$13+Model!$M$15+0.000000001,$A11&gt;=Model!$M$14-0.000000001,$A11&lt;=Model!$M$14+Model!$M$15+0.000000001),Model!$M$12,(Model!$AJ$13*K11+Model!$AJ$14*M11+Model!$AJ$15*L10+Model!$AJ$16*L12)/Model!$AJ$17)))</f>
        <v>1.1102230246251565E-16</v>
      </c>
      <c r="M57" s="15">
        <f ca="1">IF(Model!$M$18=0,NA(),ABS(M11-IF(AND(Model!$M$16=1,M$4&gt;=Model!$M$13-0.000000001,M$4&lt;=Model!$M$13+Model!$M$15+0.000000001,$A11&gt;=Model!$M$14-0.000000001,$A11&lt;=Model!$M$14+Model!$M$15+0.000000001),Model!$M$12,(Model!$AJ$13*L11+Model!$AJ$14*N11+Model!$AJ$15*M10+Model!$AJ$16*M12)/Model!$AJ$17)))</f>
        <v>0</v>
      </c>
      <c r="N57" s="15">
        <f ca="1">IF(Model!$M$18=0,NA(),ABS(N11-IF(AND(Model!$M$16=1,N$4&gt;=Model!$M$13-0.000000001,N$4&lt;=Model!$M$13+Model!$M$15+0.000000001,$A11&gt;=Model!$M$14-0.000000001,$A11&lt;=Model!$M$14+Model!$M$15+0.000000001),Model!$M$12,(Model!$AJ$13*M11+Model!$AJ$14*O11+Model!$AJ$15*N10+Model!$AJ$16*N12)/Model!$AJ$17)))</f>
        <v>1.1102230246251565E-16</v>
      </c>
      <c r="O57" s="15">
        <f ca="1">IF(Model!$M$18=0,NA(),ABS(O11-IF(AND(Model!$M$16=1,O$4&gt;=Model!$M$13-0.000000001,O$4&lt;=Model!$M$13+Model!$M$15+0.000000001,$A11&gt;=Model!$M$14-0.000000001,$A11&lt;=Model!$M$14+Model!$M$15+0.000000001),Model!$M$12,(Model!$AJ$13*N11+Model!$AJ$14*P11+Model!$AJ$15*O10+Model!$AJ$16*O12)/Model!$AJ$17)))</f>
        <v>2.2204460492503131E-16</v>
      </c>
      <c r="P57" s="15">
        <f ca="1">IF(Model!$M$18=0,NA(),ABS(P11-IF(AND(Model!$M$16=1,P$4&gt;=Model!$M$13-0.000000001,P$4&lt;=Model!$M$13+Model!$M$15+0.000000001,$A11&gt;=Model!$M$14-0.000000001,$A11&lt;=Model!$M$14+Model!$M$15+0.000000001),Model!$M$12,(Model!$AJ$13*O11+Model!$AJ$14*Q11+Model!$AJ$15*P10+Model!$AJ$16*P12)/Model!$AJ$17)))</f>
        <v>2.2204460492503131E-16</v>
      </c>
      <c r="Q57" s="15">
        <f ca="1">IF(Model!$M$18=0,NA(),ABS(Q11-IF(AND(Model!$M$16=1,Q$4&gt;=Model!$M$13-0.000000001,Q$4&lt;=Model!$M$13+Model!$M$15+0.000000001,$A11&gt;=Model!$M$14-0.000000001,$A11&lt;=Model!$M$14+Model!$M$15+0.000000001),Model!$M$12,(Model!$AJ$13*P11+Model!$AJ$14*R11+Model!$AJ$15*Q10+Model!$AJ$16*Q12)/Model!$AJ$17)))</f>
        <v>1.1102230246251565E-16</v>
      </c>
      <c r="R57" s="15">
        <f ca="1">IF(Model!$M$18=0,NA(),ABS(R11-IF(AND(Model!$M$16=1,R$4&gt;=Model!$M$13-0.000000001,R$4&lt;=Model!$M$13+Model!$M$15+0.000000001,$A11&gt;=Model!$M$14-0.000000001,$A11&lt;=Model!$M$14+Model!$M$15+0.000000001),Model!$M$12,(Model!$AJ$13*Q11+Model!$AJ$14*S11+Model!$AJ$15*R10+Model!$AJ$16*R12)/Model!$AJ$17)))</f>
        <v>2.2204460492503131E-16</v>
      </c>
      <c r="S57" s="15">
        <f ca="1">IF(Model!$M$18=0,NA(),ABS(S11-IF(AND(Model!$M$16=1,S$4&gt;=Model!$M$13-0.000000001,S$4&lt;=Model!$M$13+Model!$M$15+0.000000001,$A11&gt;=Model!$M$14-0.000000001,$A11&lt;=Model!$M$14+Model!$M$15+0.000000001),Model!$M$12,(Model!$AJ$13*R11+Model!$AJ$14*T11+Model!$AJ$15*S10+Model!$AJ$16*S12)/Model!$AJ$17)))</f>
        <v>2.2204460492503131E-16</v>
      </c>
      <c r="T57" s="15">
        <f ca="1">IF(Model!$M$18=0,NA(),ABS(T11-IF(AND(Model!$M$16=1,T$4&gt;=Model!$M$13-0.000000001,T$4&lt;=Model!$M$13+Model!$M$15+0.000000001,$A11&gt;=Model!$M$14-0.000000001,$A11&lt;=Model!$M$14+Model!$M$15+0.000000001),Model!$M$12,(Model!$AJ$13*S11+Model!$AJ$14*U11+Model!$AJ$15*T10+Model!$AJ$16*T12)/Model!$AJ$17)))</f>
        <v>2.2204460492503131E-16</v>
      </c>
      <c r="U57" s="15">
        <f ca="1">IF(Model!$M$18=0,NA(),ABS(U11-IF(AND(Model!$M$16=1,U$4&gt;=Model!$M$13-0.000000001,U$4&lt;=Model!$M$13+Model!$M$15+0.000000001,$A11&gt;=Model!$M$14-0.000000001,$A11&lt;=Model!$M$14+Model!$M$15+0.000000001),Model!$M$12,(Model!$AJ$13*T11+Model!$AJ$14*V11+Model!$AJ$15*U10+Model!$AJ$16*U12)/Model!$AJ$17)))</f>
        <v>2.2204460492503131E-16</v>
      </c>
      <c r="V57" s="15">
        <f ca="1">IF(Model!$M$18=0,NA(),ABS(V11-IF(AND(Model!$M$16=1,V$4&gt;=Model!$M$13-0.000000001,V$4&lt;=Model!$M$13+Model!$M$15+0.000000001,$A11&gt;=Model!$M$14-0.000000001,$A11&lt;=Model!$M$14+Model!$M$15+0.000000001),Model!$M$12,(Model!$AJ$13*U11+Model!$AJ$14*W11+Model!$AJ$15*V10+Model!$AJ$16*V12)/Model!$AJ$17)))</f>
        <v>2.2204460492503131E-16</v>
      </c>
      <c r="W57" s="15">
        <f ca="1">IF(Model!$M$18=0,NA(),ABS(W11-IF(AND(Model!$M$16=1,W$4&gt;=Model!$M$13-0.000000001,W$4&lt;=Model!$M$13+Model!$M$15+0.000000001,$A11&gt;=Model!$M$14-0.000000001,$A11&lt;=Model!$M$14+Model!$M$15+0.000000001),Model!$M$12,(Model!$AJ$13*V11+Model!$AJ$14*X11+Model!$AJ$15*W10+Model!$AJ$16*W12)/Model!$AJ$17)))</f>
        <v>4.4408920985006262E-16</v>
      </c>
      <c r="X57" s="15">
        <f ca="1">IF(Model!$M$18=0,NA(),ABS(X11-IF(AND(Model!$M$16=1,X$4&gt;=Model!$M$13-0.000000001,X$4&lt;=Model!$M$13+Model!$M$15+0.000000001,$A11&gt;=Model!$M$14-0.000000001,$A11&lt;=Model!$M$14+Model!$M$15+0.000000001),Model!$M$12,(Model!$AJ$13*W11+Model!$AJ$14*Y11+Model!$AJ$15*X10+Model!$AJ$16*X12)/Model!$AJ$17)))</f>
        <v>5.5511151231257827E-16</v>
      </c>
      <c r="Y57" s="15">
        <f ca="1">IF(Model!$M$18=0,NA(),ABS(Y11-IF(AND(Model!$M$16=1,Y$4&gt;=Model!$M$13-0.000000001,Y$4&lt;=Model!$M$13+Model!$M$15+0.000000001,$A11&gt;=Model!$M$14-0.000000001,$A11&lt;=Model!$M$14+Model!$M$15+0.000000001),Model!$M$12,(Model!$AJ$13*X11+Model!$AJ$14*Z11+Model!$AJ$15*Y10+Model!$AJ$16*Y12)/Model!$AJ$17)))</f>
        <v>6.6613381477509392E-16</v>
      </c>
      <c r="Z57" s="15">
        <f ca="1">IF(Model!$M$18=0,NA(),ABS(Z11-IF(AND(Model!$M$16=1,Z$4&gt;=Model!$M$13-0.000000001,Z$4&lt;=Model!$M$13+Model!$M$15+0.000000001,$A11&gt;=Model!$M$14-0.000000001,$A11&lt;=Model!$M$14+Model!$M$15+0.000000001),Model!$M$12,(Model!$AJ$13*Y11+Model!$AJ$14*AA11+Model!$AJ$15*Z10+Model!$AJ$16*Z12)/Model!$AJ$17)))</f>
        <v>8.8817841970012523E-16</v>
      </c>
      <c r="AA57" s="15">
        <f ca="1">IF(Model!$M$18=0,NA(),ABS(AA11-IF(AND(Model!$M$16=1,AA$4&gt;=Model!$M$13-0.000000001,AA$4&lt;=Model!$M$13+Model!$M$15+0.000000001,$A11&gt;=Model!$M$14-0.000000001,$A11&lt;=Model!$M$14+Model!$M$15+0.000000001),Model!$M$12,(Model!$AJ$13*Z11+Model!$AJ$14*AB11+Model!$AJ$15*AA10+Model!$AJ$16*AA12)/Model!$AJ$17)))</f>
        <v>1.1102230246251565E-15</v>
      </c>
      <c r="AB57" s="15">
        <f ca="1">IF(Model!$M$18=0,NA(),ABS(AB11-IF(AND(Model!$M$16=1,AB$4&gt;=Model!$M$13-0.000000001,AB$4&lt;=Model!$M$13+Model!$M$15+0.000000001,$A11&gt;=Model!$M$14-0.000000001,$A11&lt;=Model!$M$14+Model!$M$15+0.000000001),Model!$M$12,(Model!$AJ$13*AA11+Model!$AJ$14*AC11+Model!$AJ$15*AB10+Model!$AJ$16*AB12)/Model!$AJ$17)))</f>
        <v>1.3322676295501878E-15</v>
      </c>
      <c r="AC57" s="15">
        <f ca="1">IF(Model!$M$18=0,NA(),ABS(AC11-IF(AND(Model!$M$16=1,AC$4&gt;=Model!$M$13-0.000000001,AC$4&lt;=Model!$M$13+Model!$M$15+0.000000001,$A11&gt;=Model!$M$14-0.000000001,$A11&lt;=Model!$M$14+Model!$M$15+0.000000001),Model!$M$12,(Model!$AJ$13*AB11+Model!$AJ$14*AD11+Model!$AJ$15*AC10+Model!$AJ$16*AC12)/Model!$AJ$17)))</f>
        <v>1.5543122344752192E-15</v>
      </c>
      <c r="AD57" s="15">
        <f ca="1">IF(Model!$M$18=0,NA(),ABS(AD11-IF(AND(Model!$M$16=1,AD$4&gt;=Model!$M$13-0.000000001,AD$4&lt;=Model!$M$13+Model!$M$15+0.000000001,$A11&gt;=Model!$M$14-0.000000001,$A11&lt;=Model!$M$14+Model!$M$15+0.000000001),Model!$M$12,(Model!$AJ$13*AC11+Model!$AJ$14*AE11+Model!$AJ$15*AD10+Model!$AJ$16*AD12)/Model!$AJ$17)))</f>
        <v>1.8873791418627661E-15</v>
      </c>
      <c r="AE57" s="15">
        <f ca="1">IF(Model!$M$18=0,NA(),ABS(AE11-IF(AND(Model!$M$16=1,AE$4&gt;=Model!$M$13-0.000000001,AE$4&lt;=Model!$M$13+Model!$M$15+0.000000001,$A11&gt;=Model!$M$14-0.000000001,$A11&lt;=Model!$M$14+Model!$M$15+0.000000001),Model!$M$12,(Model!$AJ$13*AD11+Model!$AJ$14*AF11+Model!$AJ$15*AE10+Model!$AJ$16*AE12)/Model!$AJ$17)))</f>
        <v>2.3314683517128287E-15</v>
      </c>
      <c r="AF57" s="15">
        <f ca="1">IF(Model!$M$18=0,NA(),ABS(AF11-IF(AND(Model!$M$16=1,AF$4&gt;=Model!$M$13-0.000000001,AF$4&lt;=Model!$M$13+Model!$M$15+0.000000001,$A11&gt;=Model!$M$14-0.000000001,$A11&lt;=Model!$M$14+Model!$M$15+0.000000001),Model!$M$12,(Model!$AJ$13*AE11+Model!$AJ$14*AG11+Model!$AJ$15*AF10+Model!$AJ$16*AF12)/Model!$AJ$17)))</f>
        <v>2.9976021664879227E-15</v>
      </c>
      <c r="AG57" s="15">
        <f ca="1">IF(Model!$M$18=0,NA(),ABS(AG11-IF(AND(Model!$M$16=1,AG$4&gt;=Model!$M$13-0.000000001,AG$4&lt;=Model!$M$13+Model!$M$15+0.000000001,$A11&gt;=Model!$M$14-0.000000001,$A11&lt;=Model!$M$14+Model!$M$15+0.000000001),Model!$M$12,(Model!$AJ$13*AF11+Model!$AJ$14*AH11+Model!$AJ$15*AG10+Model!$AJ$16*AG12)/Model!$AJ$17)))</f>
        <v>3.7747582837255322E-15</v>
      </c>
      <c r="AH57" s="15">
        <f ca="1">IF(Model!$M$18=0,NA(),ABS(AH11-IF(AND(Model!$M$16=1,AH$4&gt;=Model!$M$13-0.000000001,AH$4&lt;=Model!$M$13+Model!$M$15+0.000000001,$A11&gt;=Model!$M$14-0.000000001,$A11&lt;=Model!$M$14+Model!$M$15+0.000000001),Model!$M$12,(Model!$AJ$13*AG11+Model!$AJ$14*AI11+Model!$AJ$15*AH10+Model!$AJ$16*AH12)/Model!$AJ$17)))</f>
        <v>4.7739590058881731E-15</v>
      </c>
      <c r="AI57" s="15">
        <f ca="1">IF(Model!$M$18=0,NA(),ABS(AI11-IF(AND(Model!$M$16=1,AI$4&gt;=Model!$M$13-0.000000001,AI$4&lt;=Model!$M$13+Model!$M$15+0.000000001,$A11&gt;=Model!$M$14-0.000000001,$A11&lt;=Model!$M$14+Model!$M$15+0.000000001),Model!$M$12,(Model!$AJ$13*AH11+Model!$AJ$14*AJ11+Model!$AJ$15*AI10+Model!$AJ$16*AI12)/Model!$AJ$17)))</f>
        <v>5.8841820305133297E-15</v>
      </c>
      <c r="AJ57" s="15">
        <f ca="1">IF(Model!$M$18=0,NA(),ABS(AJ11-IF(AND(Model!$M$16=1,AJ$4&gt;=Model!$M$13-0.000000001,AJ$4&lt;=Model!$M$13+Model!$M$15+0.000000001,$A11&gt;=Model!$M$14-0.000000001,$A11&lt;=Model!$M$14+Model!$M$15+0.000000001),Model!$M$12,(Model!$AJ$13*AI11+Model!$AJ$14*AK11+Model!$AJ$15*AJ10+Model!$AJ$16*AJ12)/Model!$AJ$17)))</f>
        <v>7.4384942649885488E-15</v>
      </c>
      <c r="AK57" s="15">
        <f ca="1">IF(Model!$M$18=0,NA(),ABS(AK11-IF(AND(Model!$M$16=1,AK$4&gt;=Model!$M$13-0.000000001,AK$4&lt;=Model!$M$13+Model!$M$15+0.000000001,$A11&gt;=Model!$M$14-0.000000001,$A11&lt;=Model!$M$14+Model!$M$15+0.000000001),Model!$M$12,(Model!$AJ$13*AJ11+Model!$AJ$14*AL11+Model!$AJ$15*AK10+Model!$AJ$16*AK12)/Model!$AJ$17)))</f>
        <v>9.2148511043887993E-15</v>
      </c>
      <c r="AL57" s="15">
        <f ca="1">IF(Model!$M$18=0,NA(),ABS(AL11-IF(AND(Model!$M$16=1,AL$4&gt;=Model!$M$13-0.000000001,AL$4&lt;=Model!$M$13+Model!$M$15+0.000000001,$A11&gt;=Model!$M$14-0.000000001,$A11&lt;=Model!$M$14+Model!$M$15+0.000000001),Model!$M$12,(Model!$AJ$13*AK11+Model!$AJ$14*AM11+Model!$AJ$15*AL10+Model!$AJ$16*AL12)/Model!$AJ$17)))</f>
        <v>1.1435297153639112E-14</v>
      </c>
      <c r="AM57" s="15">
        <f ca="1">IF(Model!$M$18=0,NA(),ABS(AM11-IF(AND(Model!$M$16=1,AM$4&gt;=Model!$M$13-0.000000001,AM$4&lt;=Model!$M$13+Model!$M$15+0.000000001,$A11&gt;=Model!$M$14-0.000000001,$A11&lt;=Model!$M$14+Model!$M$15+0.000000001),Model!$M$12,(Model!$AJ$13*AL11+Model!$AJ$14*AN11+Model!$AJ$15*AM10+Model!$AJ$16*AM12)/Model!$AJ$17)))</f>
        <v>1.3988810110276972E-14</v>
      </c>
      <c r="AN57" s="15">
        <f ca="1">IF(Model!$M$18=0,NA(),ABS(AN11-IF(AND(Model!$M$16=1,AN$4&gt;=Model!$M$13-0.000000001,AN$4&lt;=Model!$M$13+Model!$M$15+0.000000001,$A11&gt;=Model!$M$14-0.000000001,$A11&lt;=Model!$M$14+Model!$M$15+0.000000001),Model!$M$12,(Model!$AJ$13*AM11+Model!$AJ$14*AO11+Model!$AJ$15*AN10+Model!$AJ$16*AN12)/Model!$AJ$17)))</f>
        <v>1.7208456881689926E-14</v>
      </c>
      <c r="AO57" s="15">
        <f ca="1">IF(Model!$M$18=0,NA(),ABS(AO11-IF(AND(Model!$M$16=1,AO$4&gt;=Model!$M$13-0.000000001,AO$4&lt;=Model!$M$13+Model!$M$15+0.000000001,$A11&gt;=Model!$M$14-0.000000001,$A11&lt;=Model!$M$14+Model!$M$15+0.000000001),Model!$M$12,(Model!$AJ$13*AN11+Model!$AJ$14*AP11+Model!$AJ$15*AO10+Model!$AJ$16*AO12)/Model!$AJ$17)))</f>
        <v>2.1094237467877974E-14</v>
      </c>
      <c r="AP57" s="15">
        <f ca="1">IF(Model!$M$18=0,NA(),ABS(AP11-IF(AND(Model!$M$16=1,AP$4&gt;=Model!$M$13-0.000000001,AP$4&lt;=Model!$M$13+Model!$M$15+0.000000001,$A11&gt;=Model!$M$14-0.000000001,$A11&lt;=Model!$M$14+Model!$M$15+0.000000001),Model!$M$12,(Model!$AJ$13*AO11+Model!$AJ$14*AQ11+Model!$AJ$15*AP10+Model!$AJ$16*AP12)/Model!$AJ$17)))</f>
        <v>2.55351295663786E-14</v>
      </c>
      <c r="AQ57" s="15">
        <f ca="1">IF(Model!$M$18=0,NA(),ABS(AQ11-IF(AND(Model!$M$16=1,AQ$4&gt;=Model!$M$13-0.000000001,AQ$4&lt;=Model!$M$13+Model!$M$15+0.000000001,$A11&gt;=Model!$M$14-0.000000001,$A11&lt;=Model!$M$14+Model!$M$15+0.000000001),Model!$M$12,(Model!$AJ$13*AP11+Model!$AJ$14*AR11+Model!$AJ$15*AQ10+Model!$AJ$16*AQ12)/Model!$AJ$17)))</f>
        <v>3.1086244689504383E-14</v>
      </c>
      <c r="AR57" s="15">
        <f ca="1">IF(Model!$M$18=0,NA(),ABS(AR11-IF(AND(Model!$M$16=1,AR$4&gt;=Model!$M$13-0.000000001,AR$4&lt;=Model!$M$13+Model!$M$15+0.000000001,$A11&gt;=Model!$M$14-0.000000001,$A11&lt;=Model!$M$14+Model!$M$15+0.000000001),Model!$M$12,(Model!$AJ$13*AQ11+Model!$AJ$14*AS11+Model!$AJ$15*AR10+Model!$AJ$16*AR12)/Model!$AJ$17)))</f>
        <v>3.7414515929867775E-14</v>
      </c>
      <c r="AS57" s="15">
        <f ca="1">IF(Model!$M$18=0,NA(),ABS(AS11-IF(AND(Model!$M$16=1,AS$4&gt;=Model!$M$13-0.000000001,AS$4&lt;=Model!$M$13+Model!$M$15+0.000000001,$A11&gt;=Model!$M$14-0.000000001,$A11&lt;=Model!$M$14+Model!$M$15+0.000000001),Model!$M$12,(Model!$AJ$13*AR11+Model!$AJ$14*AT11+Model!$AJ$15*AS10+Model!$AJ$16*AS12)/Model!$AJ$17)))</f>
        <v>4.4853010194856324E-14</v>
      </c>
      <c r="AT57" s="15">
        <f ca="1">IF(Model!$M$18=0,NA(),ABS(AT11-IF(AND(Model!$M$16=1,AT$4&gt;=Model!$M$13-0.000000001,AT$4&lt;=Model!$M$13+Model!$M$15+0.000000001,$A11&gt;=Model!$M$14-0.000000001,$A11&lt;=Model!$M$14+Model!$M$15+0.000000001),Model!$M$12,(Model!$AJ$13*AS11+Model!$AJ$14*AU11+Model!$AJ$15*AT10+Model!$AJ$16*AT12)/Model!$AJ$17)))</f>
        <v>5.3734794391857577E-14</v>
      </c>
      <c r="AU57" s="15">
        <f ca="1">IF(Model!$M$18=0,NA(),ABS(AU11-IF(AND(Model!$M$16=1,AU$4&gt;=Model!$M$13-0.000000001,AU$4&lt;=Model!$M$13+Model!$M$15+0.000000001,$A11&gt;=Model!$M$14-0.000000001,$A11&lt;=Model!$M$14+Model!$M$15+0.000000001),Model!$M$12,(Model!$AJ$13*AT11+Model!$AJ$14*AV11+Model!$AJ$15*AU10+Model!$AJ$16*AU12)/Model!$AJ$17)))</f>
        <v>6.3948846218409017E-14</v>
      </c>
      <c r="AV57" s="15">
        <f ca="1">IF(Model!$M$18=0,NA(),ABS(AV11-IF(AND(Model!$M$16=1,AV$4&gt;=Model!$M$13-0.000000001,AV$4&lt;=Model!$M$13+Model!$M$15+0.000000001,$A11&gt;=Model!$M$14-0.000000001,$A11&lt;=Model!$M$14+Model!$M$15+0.000000001),Model!$M$12,(Model!$AJ$13*AU11+Model!$AJ$14*AW11+Model!$AJ$15*AV10+Model!$AJ$16*AV12)/Model!$AJ$17)))</f>
        <v>7.560618797697316E-14</v>
      </c>
      <c r="AW57" s="15">
        <f ca="1">IF(Model!$M$18=0,NA(),ABS(AW11-IF(AND(Model!$M$16=1,AW$4&gt;=Model!$M$13-0.000000001,AW$4&lt;=Model!$M$13+Model!$M$15+0.000000001,$A11&gt;=Model!$M$14-0.000000001,$A11&lt;=Model!$M$14+Model!$M$15+0.000000001),Model!$M$12,(Model!$AJ$13*AV11+Model!$AJ$14*AX11+Model!$AJ$15*AW10+Model!$AJ$16*AW12)/Model!$AJ$17)))</f>
        <v>8.915090887740007E-14</v>
      </c>
      <c r="AX57" s="15">
        <f ca="1">IF(Model!$M$18=0,NA(),ABS(AX11-IF(AND(Model!$M$16=1,AX$4&gt;=Model!$M$13-0.000000001,AX$4&lt;=Model!$M$13+Model!$M$15+0.000000001,$A11&gt;=Model!$M$14-0.000000001,$A11&lt;=Model!$M$14+Model!$M$15+0.000000001),Model!$M$12,(Model!$AJ$13*AW11+Model!$AJ$14*AY11+Model!$AJ$15*AX10+Model!$AJ$16*AX12)/Model!$AJ$17)))</f>
        <v>1.0436096431476471E-13</v>
      </c>
      <c r="AY57" s="15">
        <f ca="1">IF(Model!$M$18=0,NA(),ABS(AY11-IF(AND(Model!$M$16=1,AY$4&gt;=Model!$M$13-0.000000001,AY$4&lt;=Model!$M$13+Model!$M$15+0.000000001,$A11&gt;=Model!$M$14-0.000000001,$A11&lt;=Model!$M$14+Model!$M$15+0.000000001),Model!$M$12,(Model!$AJ$13*AX11+Model!$AJ$14*AZ11+Model!$AJ$15*AY10+Model!$AJ$16*AY12)/Model!$AJ$17)))</f>
        <v>1.2179146580137967E-13</v>
      </c>
      <c r="AZ57" s="15">
        <f ca="1">IF(Model!$M$18=0,NA(),ABS(AZ11-IF(AND(Model!$M$16=1,AZ$4&gt;=Model!$M$13-0.000000001,AZ$4&lt;=Model!$M$13+Model!$M$15+0.000000001,$A11&gt;=Model!$M$14-0.000000001,$A11&lt;=Model!$M$14+Model!$M$15+0.000000001),Model!$M$12,(Model!$AJ$13*AY11+Model!$AJ$14*BA11+Model!$AJ$15*AZ10+Model!$AJ$16*AZ12)/Model!$AJ$17)))</f>
        <v>1.4066525722000733E-13</v>
      </c>
      <c r="BA57" s="15">
        <f ca="1">IF(Model!$M$18=0,NA(),ABS(BA11-IF(AND(Model!$M$16=1,BA$4&gt;=Model!$M$13-0.000000001,BA$4&lt;=Model!$M$13+Model!$M$15+0.000000001,$A11&gt;=Model!$M$14-0.000000001,$A11&lt;=Model!$M$14+Model!$M$15+0.000000001),Model!$M$12,(Model!$AJ$13*AZ11+Model!$AJ$14*BB11+Model!$AJ$15*BA10+Model!$AJ$16*BA12)/Model!$AJ$17)))</f>
        <v>1.6164847238542279E-13</v>
      </c>
      <c r="BB57" s="15">
        <f ca="1">IF(Model!$M$18=0,NA(),ABS(BB11-IF(AND(Model!$M$16=1,BB$4&gt;=Model!$M$13-0.000000001,BB$4&lt;=Model!$M$13+Model!$M$15+0.000000001,$A11&gt;=Model!$M$14-0.000000001,$A11&lt;=Model!$M$14+Model!$M$15+0.000000001),Model!$M$12,(Model!$AJ$13*BA11+Model!$AJ$14*BC11+Model!$AJ$15*BB10+Model!$AJ$16*BB12)/Model!$AJ$17)))</f>
        <v>1.844080443902385E-13</v>
      </c>
      <c r="BC57" s="15">
        <f ca="1">IF(Model!$M$18=0,NA(),ABS(BC11-IF(AND(Model!$M$16=1,BC$4&gt;=Model!$M$13-0.000000001,BC$4&lt;=Model!$M$13+Model!$M$15+0.000000001,$A11&gt;=Model!$M$14-0.000000001,$A11&lt;=Model!$M$14+Model!$M$15+0.000000001),Model!$M$12,(Model!$AJ$13*BB11+Model!$AJ$14*BD11+Model!$AJ$15*BC10+Model!$AJ$16*BC12)/Model!$AJ$17)))</f>
        <v>2.0838886172214188E-13</v>
      </c>
      <c r="BD57" s="15">
        <f ca="1">IF(Model!$M$18=0,NA(),ABS(BD11-IF(AND(Model!$M$16=1,BD$4&gt;=Model!$M$13-0.000000001,BD$4&lt;=Model!$M$13+Model!$M$15+0.000000001,$A11&gt;=Model!$M$14-0.000000001,$A11&lt;=Model!$M$14+Model!$M$15+0.000000001),Model!$M$12,(Model!$AJ$13*BC11+Model!$AJ$14*BE11+Model!$AJ$15*BD10+Model!$AJ$16*BD12)/Model!$AJ$17)))</f>
        <v>2.3303581286882036E-13</v>
      </c>
      <c r="BE57" s="15">
        <f ca="1">IF(Model!$M$18=0,NA(),ABS(BE11-IF(AND(Model!$M$16=1,BE$4&gt;=Model!$M$13-0.000000001,BE$4&lt;=Model!$M$13+Model!$M$15+0.000000001,$A11&gt;=Model!$M$14-0.000000001,$A11&lt;=Model!$M$14+Model!$M$15+0.000000001),Model!$M$12,(Model!$AJ$13*BD11+Model!$AJ$14*BF11+Model!$AJ$15*BE10+Model!$AJ$16*BE12)/Model!$AJ$17)))</f>
        <v>2.5790480862042386E-13</v>
      </c>
      <c r="BF57" s="15">
        <f ca="1">IF(Model!$M$18=0,NA(),ABS(BF11-IF(AND(Model!$M$16=1,BF$4&gt;=Model!$M$13-0.000000001,BF$4&lt;=Model!$M$13+Model!$M$15+0.000000001,$A11&gt;=Model!$M$14-0.000000001,$A11&lt;=Model!$M$14+Model!$M$15+0.000000001),Model!$M$12,(Model!$AJ$13*BE11+Model!$AJ$14*BG11+Model!$AJ$15*BF10+Model!$AJ$16*BF12)/Model!$AJ$17)))</f>
        <v>2.8110846983508964E-13</v>
      </c>
      <c r="BG57" s="15">
        <f ca="1">IF(Model!$M$18=0,NA(),ABS(BG11-IF(AND(Model!$M$16=1,BG$4&gt;=Model!$M$13-0.000000001,BG$4&lt;=Model!$M$13+Model!$M$15+0.000000001,$A11&gt;=Model!$M$14-0.000000001,$A11&lt;=Model!$M$14+Model!$M$15+0.000000001),Model!$M$12,(Model!$AJ$13*BF11+Model!$AJ$14*BH11+Model!$AJ$15*BG10+Model!$AJ$16*BG12)/Model!$AJ$17)))</f>
        <v>3.0109248427834245E-13</v>
      </c>
      <c r="BH57" s="15">
        <f ca="1">IF(Model!$M$18=0,NA(),ABS(BH11-IF(AND(Model!$M$16=1,BH$4&gt;=Model!$M$13-0.000000001,BH$4&lt;=Model!$M$13+Model!$M$15+0.000000001,$A11&gt;=Model!$M$14-0.000000001,$A11&lt;=Model!$M$14+Model!$M$15+0.000000001),Model!$M$12,(Model!$AJ$13*BG11+Model!$AJ$14*BI11+Model!$AJ$15*BH10+Model!$AJ$16*BH12)/Model!$AJ$17)))</f>
        <v>3.1541436129600697E-13</v>
      </c>
      <c r="BI57" s="15">
        <f ca="1">IF(Model!$M$18=0,NA(),ABS(BI11-IF(AND(Model!$M$16=1,BI$4&gt;=Model!$M$13-0.000000001,BI$4&lt;=Model!$M$13+Model!$M$15+0.000000001,$A11&gt;=Model!$M$14-0.000000001,$A11&lt;=Model!$M$14+Model!$M$15+0.000000001),Model!$M$12,(Model!$AJ$13*BH11+Model!$AJ$14*BJ11+Model!$AJ$15*BI10+Model!$AJ$16*BI12)/Model!$AJ$17)))</f>
        <v>3.2085445411667024E-13</v>
      </c>
      <c r="BJ57" s="15">
        <f ca="1">IF(Model!$M$18=0,NA(),ABS(BJ11-IF(AND(Model!$M$16=1,BJ$4&gt;=Model!$M$13-0.000000001,BJ$4&lt;=Model!$M$13+Model!$M$15+0.000000001,$A11&gt;=Model!$M$14-0.000000001,$A11&lt;=Model!$M$14+Model!$M$15+0.000000001),Model!$M$12,BI11)))</f>
        <v>0</v>
      </c>
      <c r="BK57" s="1"/>
    </row>
    <row r="58" spans="1:63" ht="13.5" customHeight="1">
      <c r="A58" s="1"/>
      <c r="B58" s="15">
        <f>IF(Model!$M$18=0,NA(),ABS(B12-IF(AND(Model!$M$16=1,B$4&gt;=Model!$M$13-0.000000001,B$4&lt;=Model!$M$13+Model!$M$15+0.000000001,$A12&gt;=Model!$M$14-0.000000001,$A12&lt;=Model!$M$14+Model!$M$15+0.000000001),Model!$M$12,Model!$M$11)))</f>
        <v>0</v>
      </c>
      <c r="C58" s="15">
        <f ca="1">IF(Model!$M$18=0,NA(),ABS(C12-IF(AND(Model!$M$16=1,C$4&gt;=Model!$M$13-0.000000001,C$4&lt;=Model!$M$13+Model!$M$15+0.000000001,$A12&gt;=Model!$M$14-0.000000001,$A12&lt;=Model!$M$14+Model!$M$15+0.000000001),Model!$M$12,(Model!$AJ$13*B12+Model!$AJ$14*D12+Model!$AJ$15*C11+Model!$AJ$16*C13)/Model!$AJ$17)))</f>
        <v>1.1102230246251565E-16</v>
      </c>
      <c r="D58" s="15">
        <f ca="1">IF(Model!$M$18=0,NA(),ABS(D12-IF(AND(Model!$M$16=1,D$4&gt;=Model!$M$13-0.000000001,D$4&lt;=Model!$M$13+Model!$M$15+0.000000001,$A12&gt;=Model!$M$14-0.000000001,$A12&lt;=Model!$M$14+Model!$M$15+0.000000001),Model!$M$12,(Model!$AJ$13*C12+Model!$AJ$14*E12+Model!$AJ$15*D11+Model!$AJ$16*D13)/Model!$AJ$17)))</f>
        <v>1.1102230246251565E-16</v>
      </c>
      <c r="E58" s="15">
        <f ca="1">IF(Model!$M$18=0,NA(),ABS(E12-IF(AND(Model!$M$16=1,E$4&gt;=Model!$M$13-0.000000001,E$4&lt;=Model!$M$13+Model!$M$15+0.000000001,$A12&gt;=Model!$M$14-0.000000001,$A12&lt;=Model!$M$14+Model!$M$15+0.000000001),Model!$M$12,(Model!$AJ$13*D12+Model!$AJ$14*F12+Model!$AJ$15*E11+Model!$AJ$16*E13)/Model!$AJ$17)))</f>
        <v>1.1102230246251565E-16</v>
      </c>
      <c r="F58" s="15">
        <f ca="1">IF(Model!$M$18=0,NA(),ABS(F12-IF(AND(Model!$M$16=1,F$4&gt;=Model!$M$13-0.000000001,F$4&lt;=Model!$M$13+Model!$M$15+0.000000001,$A12&gt;=Model!$M$14-0.000000001,$A12&lt;=Model!$M$14+Model!$M$15+0.000000001),Model!$M$12,(Model!$AJ$13*E12+Model!$AJ$14*G12+Model!$AJ$15*F11+Model!$AJ$16*F13)/Model!$AJ$17)))</f>
        <v>0</v>
      </c>
      <c r="G58" s="15">
        <f ca="1">IF(Model!$M$18=0,NA(),ABS(G12-IF(AND(Model!$M$16=1,G$4&gt;=Model!$M$13-0.000000001,G$4&lt;=Model!$M$13+Model!$M$15+0.000000001,$A12&gt;=Model!$M$14-0.000000001,$A12&lt;=Model!$M$14+Model!$M$15+0.000000001),Model!$M$12,(Model!$AJ$13*F12+Model!$AJ$14*H12+Model!$AJ$15*G11+Model!$AJ$16*G13)/Model!$AJ$17)))</f>
        <v>1.1102230246251565E-16</v>
      </c>
      <c r="H58" s="15">
        <f ca="1">IF(Model!$M$18=0,NA(),ABS(H12-IF(AND(Model!$M$16=1,H$4&gt;=Model!$M$13-0.000000001,H$4&lt;=Model!$M$13+Model!$M$15+0.000000001,$A12&gt;=Model!$M$14-0.000000001,$A12&lt;=Model!$M$14+Model!$M$15+0.000000001),Model!$M$12,(Model!$AJ$13*G12+Model!$AJ$14*I12+Model!$AJ$15*H11+Model!$AJ$16*H13)/Model!$AJ$17)))</f>
        <v>1.1102230246251565E-16</v>
      </c>
      <c r="I58" s="15">
        <f ca="1">IF(Model!$M$18=0,NA(),ABS(I12-IF(AND(Model!$M$16=1,I$4&gt;=Model!$M$13-0.000000001,I$4&lt;=Model!$M$13+Model!$M$15+0.000000001,$A12&gt;=Model!$M$14-0.000000001,$A12&lt;=Model!$M$14+Model!$M$15+0.000000001),Model!$M$12,(Model!$AJ$13*H12+Model!$AJ$14*J12+Model!$AJ$15*I11+Model!$AJ$16*I13)/Model!$AJ$17)))</f>
        <v>0</v>
      </c>
      <c r="J58" s="15">
        <f ca="1">IF(Model!$M$18=0,NA(),ABS(J12-IF(AND(Model!$M$16=1,J$4&gt;=Model!$M$13-0.000000001,J$4&lt;=Model!$M$13+Model!$M$15+0.000000001,$A12&gt;=Model!$M$14-0.000000001,$A12&lt;=Model!$M$14+Model!$M$15+0.000000001),Model!$M$12,(Model!$AJ$13*I12+Model!$AJ$14*K12+Model!$AJ$15*J11+Model!$AJ$16*J13)/Model!$AJ$17)))</f>
        <v>0</v>
      </c>
      <c r="K58" s="15">
        <f ca="1">IF(Model!$M$18=0,NA(),ABS(K12-IF(AND(Model!$M$16=1,K$4&gt;=Model!$M$13-0.000000001,K$4&lt;=Model!$M$13+Model!$M$15+0.000000001,$A12&gt;=Model!$M$14-0.000000001,$A12&lt;=Model!$M$14+Model!$M$15+0.000000001),Model!$M$12,(Model!$AJ$13*J12+Model!$AJ$14*L12+Model!$AJ$15*K11+Model!$AJ$16*K13)/Model!$AJ$17)))</f>
        <v>1.1102230246251565E-16</v>
      </c>
      <c r="L58" s="15">
        <f ca="1">IF(Model!$M$18=0,NA(),ABS(L12-IF(AND(Model!$M$16=1,L$4&gt;=Model!$M$13-0.000000001,L$4&lt;=Model!$M$13+Model!$M$15+0.000000001,$A12&gt;=Model!$M$14-0.000000001,$A12&lt;=Model!$M$14+Model!$M$15+0.000000001),Model!$M$12,(Model!$AJ$13*K12+Model!$AJ$14*M12+Model!$AJ$15*L11+Model!$AJ$16*L13)/Model!$AJ$17)))</f>
        <v>2.2204460492503131E-16</v>
      </c>
      <c r="M58" s="15">
        <f ca="1">IF(Model!$M$18=0,NA(),ABS(M12-IF(AND(Model!$M$16=1,M$4&gt;=Model!$M$13-0.000000001,M$4&lt;=Model!$M$13+Model!$M$15+0.000000001,$A12&gt;=Model!$M$14-0.000000001,$A12&lt;=Model!$M$14+Model!$M$15+0.000000001),Model!$M$12,(Model!$AJ$13*L12+Model!$AJ$14*N12+Model!$AJ$15*M11+Model!$AJ$16*M13)/Model!$AJ$17)))</f>
        <v>1.1102230246251565E-16</v>
      </c>
      <c r="N58" s="15">
        <f ca="1">IF(Model!$M$18=0,NA(),ABS(N12-IF(AND(Model!$M$16=1,N$4&gt;=Model!$M$13-0.000000001,N$4&lt;=Model!$M$13+Model!$M$15+0.000000001,$A12&gt;=Model!$M$14-0.000000001,$A12&lt;=Model!$M$14+Model!$M$15+0.000000001),Model!$M$12,(Model!$AJ$13*M12+Model!$AJ$14*O12+Model!$AJ$15*N11+Model!$AJ$16*N13)/Model!$AJ$17)))</f>
        <v>2.2204460492503131E-16</v>
      </c>
      <c r="O58" s="15">
        <f ca="1">IF(Model!$M$18=0,NA(),ABS(O12-IF(AND(Model!$M$16=1,O$4&gt;=Model!$M$13-0.000000001,O$4&lt;=Model!$M$13+Model!$M$15+0.000000001,$A12&gt;=Model!$M$14-0.000000001,$A12&lt;=Model!$M$14+Model!$M$15+0.000000001),Model!$M$12,(Model!$AJ$13*N12+Model!$AJ$14*P12+Model!$AJ$15*O11+Model!$AJ$16*O13)/Model!$AJ$17)))</f>
        <v>2.2204460492503131E-16</v>
      </c>
      <c r="P58" s="15">
        <f ca="1">IF(Model!$M$18=0,NA(),ABS(P12-IF(AND(Model!$M$16=1,P$4&gt;=Model!$M$13-0.000000001,P$4&lt;=Model!$M$13+Model!$M$15+0.000000001,$A12&gt;=Model!$M$14-0.000000001,$A12&lt;=Model!$M$14+Model!$M$15+0.000000001),Model!$M$12,(Model!$AJ$13*O12+Model!$AJ$14*Q12+Model!$AJ$15*P11+Model!$AJ$16*P13)/Model!$AJ$17)))</f>
        <v>2.2204460492503131E-16</v>
      </c>
      <c r="Q58" s="15">
        <f ca="1">IF(Model!$M$18=0,NA(),ABS(Q12-IF(AND(Model!$M$16=1,Q$4&gt;=Model!$M$13-0.000000001,Q$4&lt;=Model!$M$13+Model!$M$15+0.000000001,$A12&gt;=Model!$M$14-0.000000001,$A12&lt;=Model!$M$14+Model!$M$15+0.000000001),Model!$M$12,(Model!$AJ$13*P12+Model!$AJ$14*R12+Model!$AJ$15*Q11+Model!$AJ$16*Q13)/Model!$AJ$17)))</f>
        <v>2.2204460492503131E-16</v>
      </c>
      <c r="R58" s="15">
        <f ca="1">IF(Model!$M$18=0,NA(),ABS(R12-IF(AND(Model!$M$16=1,R$4&gt;=Model!$M$13-0.000000001,R$4&lt;=Model!$M$13+Model!$M$15+0.000000001,$A12&gt;=Model!$M$14-0.000000001,$A12&lt;=Model!$M$14+Model!$M$15+0.000000001),Model!$M$12,(Model!$AJ$13*Q12+Model!$AJ$14*S12+Model!$AJ$15*R11+Model!$AJ$16*R13)/Model!$AJ$17)))</f>
        <v>2.2204460492503131E-16</v>
      </c>
      <c r="S58" s="15">
        <f ca="1">IF(Model!$M$18=0,NA(),ABS(S12-IF(AND(Model!$M$16=1,S$4&gt;=Model!$M$13-0.000000001,S$4&lt;=Model!$M$13+Model!$M$15+0.000000001,$A12&gt;=Model!$M$14-0.000000001,$A12&lt;=Model!$M$14+Model!$M$15+0.000000001),Model!$M$12,(Model!$AJ$13*R12+Model!$AJ$14*T12+Model!$AJ$15*S11+Model!$AJ$16*S13)/Model!$AJ$17)))</f>
        <v>1.1102230246251565E-16</v>
      </c>
      <c r="T58" s="15">
        <f ca="1">IF(Model!$M$18=0,NA(),ABS(T12-IF(AND(Model!$M$16=1,T$4&gt;=Model!$M$13-0.000000001,T$4&lt;=Model!$M$13+Model!$M$15+0.000000001,$A12&gt;=Model!$M$14-0.000000001,$A12&lt;=Model!$M$14+Model!$M$15+0.000000001),Model!$M$12,(Model!$AJ$13*S12+Model!$AJ$14*U12+Model!$AJ$15*T11+Model!$AJ$16*T13)/Model!$AJ$17)))</f>
        <v>2.2204460492503131E-16</v>
      </c>
      <c r="U58" s="15">
        <f ca="1">IF(Model!$M$18=0,NA(),ABS(U12-IF(AND(Model!$M$16=1,U$4&gt;=Model!$M$13-0.000000001,U$4&lt;=Model!$M$13+Model!$M$15+0.000000001,$A12&gt;=Model!$M$14-0.000000001,$A12&lt;=Model!$M$14+Model!$M$15+0.000000001),Model!$M$12,(Model!$AJ$13*T12+Model!$AJ$14*V12+Model!$AJ$15*U11+Model!$AJ$16*U13)/Model!$AJ$17)))</f>
        <v>1.1102230246251565E-16</v>
      </c>
      <c r="V58" s="15">
        <f ca="1">IF(Model!$M$18=0,NA(),ABS(V12-IF(AND(Model!$M$16=1,V$4&gt;=Model!$M$13-0.000000001,V$4&lt;=Model!$M$13+Model!$M$15+0.000000001,$A12&gt;=Model!$M$14-0.000000001,$A12&lt;=Model!$M$14+Model!$M$15+0.000000001),Model!$M$12,(Model!$AJ$13*U12+Model!$AJ$14*W12+Model!$AJ$15*V11+Model!$AJ$16*V13)/Model!$AJ$17)))</f>
        <v>2.2204460492503131E-16</v>
      </c>
      <c r="W58" s="15">
        <f ca="1">IF(Model!$M$18=0,NA(),ABS(W12-IF(AND(Model!$M$16=1,W$4&gt;=Model!$M$13-0.000000001,W$4&lt;=Model!$M$13+Model!$M$15+0.000000001,$A12&gt;=Model!$M$14-0.000000001,$A12&lt;=Model!$M$14+Model!$M$15+0.000000001),Model!$M$12,(Model!$AJ$13*V12+Model!$AJ$14*X12+Model!$AJ$15*W11+Model!$AJ$16*W13)/Model!$AJ$17)))</f>
        <v>4.4408920985006262E-16</v>
      </c>
      <c r="X58" s="15">
        <f ca="1">IF(Model!$M$18=0,NA(),ABS(X12-IF(AND(Model!$M$16=1,X$4&gt;=Model!$M$13-0.000000001,X$4&lt;=Model!$M$13+Model!$M$15+0.000000001,$A12&gt;=Model!$M$14-0.000000001,$A12&lt;=Model!$M$14+Model!$M$15+0.000000001),Model!$M$12,(Model!$AJ$13*W12+Model!$AJ$14*Y12+Model!$AJ$15*X11+Model!$AJ$16*X13)/Model!$AJ$17)))</f>
        <v>4.4408920985006262E-16</v>
      </c>
      <c r="Y58" s="15">
        <f ca="1">IF(Model!$M$18=0,NA(),ABS(Y12-IF(AND(Model!$M$16=1,Y$4&gt;=Model!$M$13-0.000000001,Y$4&lt;=Model!$M$13+Model!$M$15+0.000000001,$A12&gt;=Model!$M$14-0.000000001,$A12&lt;=Model!$M$14+Model!$M$15+0.000000001),Model!$M$12,(Model!$AJ$13*X12+Model!$AJ$14*Z12+Model!$AJ$15*Y11+Model!$AJ$16*Y13)/Model!$AJ$17)))</f>
        <v>6.6613381477509392E-16</v>
      </c>
      <c r="Z58" s="15">
        <f ca="1">IF(Model!$M$18=0,NA(),ABS(Z12-IF(AND(Model!$M$16=1,Z$4&gt;=Model!$M$13-0.000000001,Z$4&lt;=Model!$M$13+Model!$M$15+0.000000001,$A12&gt;=Model!$M$14-0.000000001,$A12&lt;=Model!$M$14+Model!$M$15+0.000000001),Model!$M$12,(Model!$AJ$13*Y12+Model!$AJ$14*AA12+Model!$AJ$15*Z11+Model!$AJ$16*Z13)/Model!$AJ$17)))</f>
        <v>5.5511151231257827E-16</v>
      </c>
      <c r="AA58" s="15">
        <f ca="1">IF(Model!$M$18=0,NA(),ABS(AA12-IF(AND(Model!$M$16=1,AA$4&gt;=Model!$M$13-0.000000001,AA$4&lt;=Model!$M$13+Model!$M$15+0.000000001,$A12&gt;=Model!$M$14-0.000000001,$A12&lt;=Model!$M$14+Model!$M$15+0.000000001),Model!$M$12,(Model!$AJ$13*Z12+Model!$AJ$14*AB12+Model!$AJ$15*AA11+Model!$AJ$16*AA13)/Model!$AJ$17)))</f>
        <v>9.9920072216264089E-16</v>
      </c>
      <c r="AB58" s="15">
        <f ca="1">IF(Model!$M$18=0,NA(),ABS(AB12-IF(AND(Model!$M$16=1,AB$4&gt;=Model!$M$13-0.000000001,AB$4&lt;=Model!$M$13+Model!$M$15+0.000000001,$A12&gt;=Model!$M$14-0.000000001,$A12&lt;=Model!$M$14+Model!$M$15+0.000000001),Model!$M$12,(Model!$AJ$13*AA12+Model!$AJ$14*AC12+Model!$AJ$15*AB11+Model!$AJ$16*AB13)/Model!$AJ$17)))</f>
        <v>1.1102230246251565E-15</v>
      </c>
      <c r="AC58" s="15">
        <f ca="1">IF(Model!$M$18=0,NA(),ABS(AC12-IF(AND(Model!$M$16=1,AC$4&gt;=Model!$M$13-0.000000001,AC$4&lt;=Model!$M$13+Model!$M$15+0.000000001,$A12&gt;=Model!$M$14-0.000000001,$A12&lt;=Model!$M$14+Model!$M$15+0.000000001),Model!$M$12,(Model!$AJ$13*AB12+Model!$AJ$14*AD12+Model!$AJ$15*AC11+Model!$AJ$16*AC13)/Model!$AJ$17)))</f>
        <v>1.4432899320127035E-15</v>
      </c>
      <c r="AD58" s="15">
        <f ca="1">IF(Model!$M$18=0,NA(),ABS(AD12-IF(AND(Model!$M$16=1,AD$4&gt;=Model!$M$13-0.000000001,AD$4&lt;=Model!$M$13+Model!$M$15+0.000000001,$A12&gt;=Model!$M$14-0.000000001,$A12&lt;=Model!$M$14+Model!$M$15+0.000000001),Model!$M$12,(Model!$AJ$13*AC12+Model!$AJ$14*AE12+Model!$AJ$15*AD11+Model!$AJ$16*AD13)/Model!$AJ$17)))</f>
        <v>1.7763568394002505E-15</v>
      </c>
      <c r="AE58" s="15">
        <f ca="1">IF(Model!$M$18=0,NA(),ABS(AE12-IF(AND(Model!$M$16=1,AE$4&gt;=Model!$M$13-0.000000001,AE$4&lt;=Model!$M$13+Model!$M$15+0.000000001,$A12&gt;=Model!$M$14-0.000000001,$A12&lt;=Model!$M$14+Model!$M$15+0.000000001),Model!$M$12,(Model!$AJ$13*AD12+Model!$AJ$14*AF12+Model!$AJ$15*AE11+Model!$AJ$16*AE13)/Model!$AJ$17)))</f>
        <v>2.2204460492503131E-15</v>
      </c>
      <c r="AF58" s="15">
        <f ca="1">IF(Model!$M$18=0,NA(),ABS(AF12-IF(AND(Model!$M$16=1,AF$4&gt;=Model!$M$13-0.000000001,AF$4&lt;=Model!$M$13+Model!$M$15+0.000000001,$A12&gt;=Model!$M$14-0.000000001,$A12&lt;=Model!$M$14+Model!$M$15+0.000000001),Model!$M$12,(Model!$AJ$13*AE12+Model!$AJ$14*AG12+Model!$AJ$15*AF11+Model!$AJ$16*AF13)/Model!$AJ$17)))</f>
        <v>2.886579864025407E-15</v>
      </c>
      <c r="AG58" s="15">
        <f ca="1">IF(Model!$M$18=0,NA(),ABS(AG12-IF(AND(Model!$M$16=1,AG$4&gt;=Model!$M$13-0.000000001,AG$4&lt;=Model!$M$13+Model!$M$15+0.000000001,$A12&gt;=Model!$M$14-0.000000001,$A12&lt;=Model!$M$14+Model!$M$15+0.000000001),Model!$M$12,(Model!$AJ$13*AF12+Model!$AJ$14*AH12+Model!$AJ$15*AG11+Model!$AJ$16*AG13)/Model!$AJ$17)))</f>
        <v>3.6637359812630166E-15</v>
      </c>
      <c r="AH58" s="15">
        <f ca="1">IF(Model!$M$18=0,NA(),ABS(AH12-IF(AND(Model!$M$16=1,AH$4&gt;=Model!$M$13-0.000000001,AH$4&lt;=Model!$M$13+Model!$M$15+0.000000001,$A12&gt;=Model!$M$14-0.000000001,$A12&lt;=Model!$M$14+Model!$M$15+0.000000001),Model!$M$12,(Model!$AJ$13*AG12+Model!$AJ$14*AI12+Model!$AJ$15*AH11+Model!$AJ$16*AH13)/Model!$AJ$17)))</f>
        <v>4.5519144009631418E-15</v>
      </c>
      <c r="AI58" s="15">
        <f ca="1">IF(Model!$M$18=0,NA(),ABS(AI12-IF(AND(Model!$M$16=1,AI$4&gt;=Model!$M$13-0.000000001,AI$4&lt;=Model!$M$13+Model!$M$15+0.000000001,$A12&gt;=Model!$M$14-0.000000001,$A12&lt;=Model!$M$14+Model!$M$15+0.000000001),Model!$M$12,(Model!$AJ$13*AH12+Model!$AJ$14*AJ12+Model!$AJ$15*AI11+Model!$AJ$16*AI13)/Model!$AJ$17)))</f>
        <v>5.773159728050814E-15</v>
      </c>
      <c r="AJ58" s="15">
        <f ca="1">IF(Model!$M$18=0,NA(),ABS(AJ12-IF(AND(Model!$M$16=1,AJ$4&gt;=Model!$M$13-0.000000001,AJ$4&lt;=Model!$M$13+Model!$M$15+0.000000001,$A12&gt;=Model!$M$14-0.000000001,$A12&lt;=Model!$M$14+Model!$M$15+0.000000001),Model!$M$12,(Model!$AJ$13*AI12+Model!$AJ$14*AK12+Model!$AJ$15*AJ11+Model!$AJ$16*AJ13)/Model!$AJ$17)))</f>
        <v>7.2164496600635175E-15</v>
      </c>
      <c r="AK58" s="15">
        <f ca="1">IF(Model!$M$18=0,NA(),ABS(AK12-IF(AND(Model!$M$16=1,AK$4&gt;=Model!$M$13-0.000000001,AK$4&lt;=Model!$M$13+Model!$M$15+0.000000001,$A12&gt;=Model!$M$14-0.000000001,$A12&lt;=Model!$M$14+Model!$M$15+0.000000001),Model!$M$12,(Model!$AJ$13*AJ12+Model!$AJ$14*AL12+Model!$AJ$15*AK11+Model!$AJ$16*AK13)/Model!$AJ$17)))</f>
        <v>8.8817841970012523E-15</v>
      </c>
      <c r="AL58" s="15">
        <f ca="1">IF(Model!$M$18=0,NA(),ABS(AL12-IF(AND(Model!$M$16=1,AL$4&gt;=Model!$M$13-0.000000001,AL$4&lt;=Model!$M$13+Model!$M$15+0.000000001,$A12&gt;=Model!$M$14-0.000000001,$A12&lt;=Model!$M$14+Model!$M$15+0.000000001),Model!$M$12,(Model!$AJ$13*AK12+Model!$AJ$14*AM12+Model!$AJ$15*AL11+Model!$AJ$16*AL13)/Model!$AJ$17)))</f>
        <v>1.099120794378905E-14</v>
      </c>
      <c r="AM58" s="15">
        <f ca="1">IF(Model!$M$18=0,NA(),ABS(AM12-IF(AND(Model!$M$16=1,AM$4&gt;=Model!$M$13-0.000000001,AM$4&lt;=Model!$M$13+Model!$M$15+0.000000001,$A12&gt;=Model!$M$14-0.000000001,$A12&lt;=Model!$M$14+Model!$M$15+0.000000001),Model!$M$12,(Model!$AJ$13*AL12+Model!$AJ$14*AN12+Model!$AJ$15*AM11+Model!$AJ$16*AM13)/Model!$AJ$17)))</f>
        <v>1.354472090042691E-14</v>
      </c>
      <c r="AN58" s="15">
        <f ca="1">IF(Model!$M$18=0,NA(),ABS(AN12-IF(AND(Model!$M$16=1,AN$4&gt;=Model!$M$13-0.000000001,AN$4&lt;=Model!$M$13+Model!$M$15+0.000000001,$A12&gt;=Model!$M$14-0.000000001,$A12&lt;=Model!$M$14+Model!$M$15+0.000000001),Model!$M$12,(Model!$AJ$13*AM12+Model!$AJ$14*AO12+Model!$AJ$15*AN11+Model!$AJ$16*AN13)/Model!$AJ$17)))</f>
        <v>1.6764367671839864E-14</v>
      </c>
      <c r="AO58" s="15">
        <f ca="1">IF(Model!$M$18=0,NA(),ABS(AO12-IF(AND(Model!$M$16=1,AO$4&gt;=Model!$M$13-0.000000001,AO$4&lt;=Model!$M$13+Model!$M$15+0.000000001,$A12&gt;=Model!$M$14-0.000000001,$A12&lt;=Model!$M$14+Model!$M$15+0.000000001),Model!$M$12,(Model!$AJ$13*AN12+Model!$AJ$14*AP12+Model!$AJ$15*AO11+Model!$AJ$16*AO13)/Model!$AJ$17)))</f>
        <v>2.042810365310288E-14</v>
      </c>
      <c r="AP58" s="15">
        <f ca="1">IF(Model!$M$18=0,NA(),ABS(AP12-IF(AND(Model!$M$16=1,AP$4&gt;=Model!$M$13-0.000000001,AP$4&lt;=Model!$M$13+Model!$M$15+0.000000001,$A12&gt;=Model!$M$14-0.000000001,$A12&lt;=Model!$M$14+Model!$M$15+0.000000001),Model!$M$12,(Model!$AJ$13*AO12+Model!$AJ$14*AQ12+Model!$AJ$15*AP11+Model!$AJ$16*AP13)/Model!$AJ$17)))</f>
        <v>2.4868995751603507E-14</v>
      </c>
      <c r="AQ58" s="15">
        <f ca="1">IF(Model!$M$18=0,NA(),ABS(AQ12-IF(AND(Model!$M$16=1,AQ$4&gt;=Model!$M$13-0.000000001,AQ$4&lt;=Model!$M$13+Model!$M$15+0.000000001,$A12&gt;=Model!$M$14-0.000000001,$A12&lt;=Model!$M$14+Model!$M$15+0.000000001),Model!$M$12,(Model!$AJ$13*AP12+Model!$AJ$14*AR12+Model!$AJ$15*AQ11+Model!$AJ$16*AQ13)/Model!$AJ$17)))</f>
        <v>3.0087043967341742E-14</v>
      </c>
      <c r="AR58" s="15">
        <f ca="1">IF(Model!$M$18=0,NA(),ABS(AR12-IF(AND(Model!$M$16=1,AR$4&gt;=Model!$M$13-0.000000001,AR$4&lt;=Model!$M$13+Model!$M$15+0.000000001,$A12&gt;=Model!$M$14-0.000000001,$A12&lt;=Model!$M$14+Model!$M$15+0.000000001),Model!$M$12,(Model!$AJ$13*AQ12+Model!$AJ$14*AS12+Model!$AJ$15*AR11+Model!$AJ$16*AR13)/Model!$AJ$17)))</f>
        <v>3.6415315207705135E-14</v>
      </c>
      <c r="AS58" s="15">
        <f ca="1">IF(Model!$M$18=0,NA(),ABS(AS12-IF(AND(Model!$M$16=1,AS$4&gt;=Model!$M$13-0.000000001,AS$4&lt;=Model!$M$13+Model!$M$15+0.000000001,$A12&gt;=Model!$M$14-0.000000001,$A12&lt;=Model!$M$14+Model!$M$15+0.000000001),Model!$M$12,(Model!$AJ$13*AR12+Model!$AJ$14*AT12+Model!$AJ$15*AS11+Model!$AJ$16*AS13)/Model!$AJ$17)))</f>
        <v>4.3742787170231168E-14</v>
      </c>
      <c r="AT58" s="15">
        <f ca="1">IF(Model!$M$18=0,NA(),ABS(AT12-IF(AND(Model!$M$16=1,AT$4&gt;=Model!$M$13-0.000000001,AT$4&lt;=Model!$M$13+Model!$M$15+0.000000001,$A12&gt;=Model!$M$14-0.000000001,$A12&lt;=Model!$M$14+Model!$M$15+0.000000001),Model!$M$12,(Model!$AJ$13*AS12+Model!$AJ$14*AU12+Model!$AJ$15*AT11+Model!$AJ$16*AT13)/Model!$AJ$17)))</f>
        <v>5.2402526762307389E-14</v>
      </c>
      <c r="AU58" s="15">
        <f ca="1">IF(Model!$M$18=0,NA(),ABS(AU12-IF(AND(Model!$M$16=1,AU$4&gt;=Model!$M$13-0.000000001,AU$4&lt;=Model!$M$13+Model!$M$15+0.000000001,$A12&gt;=Model!$M$14-0.000000001,$A12&lt;=Model!$M$14+Model!$M$15+0.000000001),Model!$M$12,(Model!$AJ$13*AT12+Model!$AJ$14*AV12+Model!$AJ$15*AU11+Model!$AJ$16*AU13)/Model!$AJ$17)))</f>
        <v>6.2394533983933798E-14</v>
      </c>
      <c r="AV58" s="15">
        <f ca="1">IF(Model!$M$18=0,NA(),ABS(AV12-IF(AND(Model!$M$16=1,AV$4&gt;=Model!$M$13-0.000000001,AV$4&lt;=Model!$M$13+Model!$M$15+0.000000001,$A12&gt;=Model!$M$14-0.000000001,$A12&lt;=Model!$M$14+Model!$M$15+0.000000001),Model!$M$12,(Model!$AJ$13*AU12+Model!$AJ$14*AW12+Model!$AJ$15*AV11+Model!$AJ$16*AV13)/Model!$AJ$17)))</f>
        <v>7.382983113757291E-14</v>
      </c>
      <c r="AW58" s="15">
        <f ca="1">IF(Model!$M$18=0,NA(),ABS(AW12-IF(AND(Model!$M$16=1,AW$4&gt;=Model!$M$13-0.000000001,AW$4&lt;=Model!$M$13+Model!$M$15+0.000000001,$A12&gt;=Model!$M$14-0.000000001,$A12&lt;=Model!$M$14+Model!$M$15+0.000000001),Model!$M$12,(Model!$AJ$13*AV12+Model!$AJ$14*AX12+Model!$AJ$15*AW11+Model!$AJ$16*AW13)/Model!$AJ$17)))</f>
        <v>8.7041485130612273E-14</v>
      </c>
      <c r="AX58" s="15">
        <f ca="1">IF(Model!$M$18=0,NA(),ABS(AX12-IF(AND(Model!$M$16=1,AX$4&gt;=Model!$M$13-0.000000001,AX$4&lt;=Model!$M$13+Model!$M$15+0.000000001,$A12&gt;=Model!$M$14-0.000000001,$A12&lt;=Model!$M$14+Model!$M$15+0.000000001),Model!$M$12,(Model!$AJ$13*AW12+Model!$AJ$14*AY12+Model!$AJ$15*AX11+Model!$AJ$16*AX13)/Model!$AJ$17)))</f>
        <v>1.0191847366058937E-13</v>
      </c>
      <c r="AY58" s="15">
        <f ca="1">IF(Model!$M$18=0,NA(),ABS(AY12-IF(AND(Model!$M$16=1,AY$4&gt;=Model!$M$13-0.000000001,AY$4&lt;=Model!$M$13+Model!$M$15+0.000000001,$A12&gt;=Model!$M$14-0.000000001,$A12&lt;=Model!$M$14+Model!$M$15+0.000000001),Model!$M$12,(Model!$AJ$13*AX12+Model!$AJ$14*AZ12+Model!$AJ$15*AY11+Model!$AJ$16*AY13)/Model!$AJ$17)))</f>
        <v>1.1879386363489175E-13</v>
      </c>
      <c r="AZ58" s="15">
        <f ca="1">IF(Model!$M$18=0,NA(),ABS(AZ12-IF(AND(Model!$M$16=1,AZ$4&gt;=Model!$M$13-0.000000001,AZ$4&lt;=Model!$M$13+Model!$M$15+0.000000001,$A12&gt;=Model!$M$14-0.000000001,$A12&lt;=Model!$M$14+Model!$M$15+0.000000001),Model!$M$12,(Model!$AJ$13*AY12+Model!$AJ$14*BA12+Model!$AJ$15*AZ11+Model!$AJ$16*AZ13)/Model!$AJ$17)))</f>
        <v>1.3744561044859438E-13</v>
      </c>
      <c r="BA58" s="15">
        <f ca="1">IF(Model!$M$18=0,NA(),ABS(BA12-IF(AND(Model!$M$16=1,BA$4&gt;=Model!$M$13-0.000000001,BA$4&lt;=Model!$M$13+Model!$M$15+0.000000001,$A12&gt;=Model!$M$14-0.000000001,$A12&lt;=Model!$M$14+Model!$M$15+0.000000001),Model!$M$12,(Model!$AJ$13*AZ12+Model!$AJ$14*BB12+Model!$AJ$15*BA11+Model!$AJ$16*BA13)/Model!$AJ$17)))</f>
        <v>1.5787371410169726E-13</v>
      </c>
      <c r="BB58" s="15">
        <f ca="1">IF(Model!$M$18=0,NA(),ABS(BB12-IF(AND(Model!$M$16=1,BB$4&gt;=Model!$M$13-0.000000001,BB$4&lt;=Model!$M$13+Model!$M$15+0.000000001,$A12&gt;=Model!$M$14-0.000000001,$A12&lt;=Model!$M$14+Model!$M$15+0.000000001),Model!$M$12,(Model!$AJ$13*BA12+Model!$AJ$14*BC12+Model!$AJ$15*BB11+Model!$AJ$16*BB13)/Model!$AJ$17)))</f>
        <v>1.8018919689666291E-13</v>
      </c>
      <c r="BC58" s="15">
        <f ca="1">IF(Model!$M$18=0,NA(),ABS(BC12-IF(AND(Model!$M$16=1,BC$4&gt;=Model!$M$13-0.000000001,BC$4&lt;=Model!$M$13+Model!$M$15+0.000000001,$A12&gt;=Model!$M$14-0.000000001,$A12&lt;=Model!$M$14+Model!$M$15+0.000000001),Model!$M$12,(Model!$AJ$13*BB12+Model!$AJ$14*BD12+Model!$AJ$15*BC11+Model!$AJ$16*BC13)/Model!$AJ$17)))</f>
        <v>2.0350388041379119E-13</v>
      </c>
      <c r="BD58" s="15">
        <f ca="1">IF(Model!$M$18=0,NA(),ABS(BD12-IF(AND(Model!$M$16=1,BD$4&gt;=Model!$M$13-0.000000001,BD$4&lt;=Model!$M$13+Model!$M$15+0.000000001,$A12&gt;=Model!$M$14-0.000000001,$A12&lt;=Model!$M$14+Model!$M$15+0.000000001),Model!$M$12,(Model!$AJ$13*BC12+Model!$AJ$14*BE12+Model!$AJ$15*BD11+Model!$AJ$16*BD13)/Model!$AJ$17)))</f>
        <v>2.2781776465308212E-13</v>
      </c>
      <c r="BE58" s="15">
        <f ca="1">IF(Model!$M$18=0,NA(),ABS(BE12-IF(AND(Model!$M$16=1,BE$4&gt;=Model!$M$13-0.000000001,BE$4&lt;=Model!$M$13+Model!$M$15+0.000000001,$A12&gt;=Model!$M$14-0.000000001,$A12&lt;=Model!$M$14+Model!$M$15+0.000000001),Model!$M$12,(Model!$AJ$13*BD12+Model!$AJ$14*BF12+Model!$AJ$15*BE11+Model!$AJ$16*BE13)/Model!$AJ$17)))</f>
        <v>2.5202062658991053E-13</v>
      </c>
      <c r="BF58" s="15">
        <f ca="1">IF(Model!$M$18=0,NA(),ABS(BF12-IF(AND(Model!$M$16=1,BF$4&gt;=Model!$M$13-0.000000001,BF$4&lt;=Model!$M$13+Model!$M$15+0.000000001,$A12&gt;=Model!$M$14-0.000000001,$A12&lt;=Model!$M$14+Model!$M$15+0.000000001),Model!$M$12,(Model!$AJ$13*BE12+Model!$AJ$14*BG12+Model!$AJ$15*BF11+Model!$AJ$16*BF13)/Model!$AJ$17)))</f>
        <v>2.7478019859472624E-13</v>
      </c>
      <c r="BG58" s="15">
        <f ca="1">IF(Model!$M$18=0,NA(),ABS(BG12-IF(AND(Model!$M$16=1,BG$4&gt;=Model!$M$13-0.000000001,BG$4&lt;=Model!$M$13+Model!$M$15+0.000000001,$A12&gt;=Model!$M$14-0.000000001,$A12&lt;=Model!$M$14+Model!$M$15+0.000000001),Model!$M$12,(Model!$AJ$13*BF12+Model!$AJ$14*BH12+Model!$AJ$15*BG11+Model!$AJ$16*BG13)/Model!$AJ$17)))</f>
        <v>2.9443114613059151E-13</v>
      </c>
      <c r="BH58" s="15">
        <f ca="1">IF(Model!$M$18=0,NA(),ABS(BH12-IF(AND(Model!$M$16=1,BH$4&gt;=Model!$M$13-0.000000001,BH$4&lt;=Model!$M$13+Model!$M$15+0.000000001,$A12&gt;=Model!$M$14-0.000000001,$A12&lt;=Model!$M$14+Model!$M$15+0.000000001),Model!$M$12,(Model!$AJ$13*BG12+Model!$AJ$14*BI12+Model!$AJ$15*BH11+Model!$AJ$16*BH13)/Model!$AJ$17)))</f>
        <v>3.0830893393840597E-13</v>
      </c>
      <c r="BI58" s="15">
        <f ca="1">IF(Model!$M$18=0,NA(),ABS(BI12-IF(AND(Model!$M$16=1,BI$4&gt;=Model!$M$13-0.000000001,BI$4&lt;=Model!$M$13+Model!$M$15+0.000000001,$A12&gt;=Model!$M$14-0.000000001,$A12&lt;=Model!$M$14+Model!$M$15+0.000000001),Model!$M$12,(Model!$AJ$13*BH12+Model!$AJ$14*BJ12+Model!$AJ$15*BI11+Model!$AJ$16*BI13)/Model!$AJ$17)))</f>
        <v>3.1374902675906924E-13</v>
      </c>
      <c r="BJ58" s="15">
        <f ca="1">IF(Model!$M$18=0,NA(),ABS(BJ12-IF(AND(Model!$M$16=1,BJ$4&gt;=Model!$M$13-0.000000001,BJ$4&lt;=Model!$M$13+Model!$M$15+0.000000001,$A12&gt;=Model!$M$14-0.000000001,$A12&lt;=Model!$M$14+Model!$M$15+0.000000001),Model!$M$12,BI12)))</f>
        <v>0</v>
      </c>
      <c r="BK58" s="1"/>
    </row>
    <row r="59" spans="1:63" ht="13.5" customHeight="1">
      <c r="A59" s="1"/>
      <c r="B59" s="15">
        <f>IF(Model!$M$18=0,NA(),ABS(B13-IF(AND(Model!$M$16=1,B$4&gt;=Model!$M$13-0.000000001,B$4&lt;=Model!$M$13+Model!$M$15+0.000000001,$A13&gt;=Model!$M$14-0.000000001,$A13&lt;=Model!$M$14+Model!$M$15+0.000000001),Model!$M$12,Model!$M$11)))</f>
        <v>0</v>
      </c>
      <c r="C59" s="15">
        <f ca="1">IF(Model!$M$18=0,NA(),ABS(C13-IF(AND(Model!$M$16=1,C$4&gt;=Model!$M$13-0.000000001,C$4&lt;=Model!$M$13+Model!$M$15+0.000000001,$A13&gt;=Model!$M$14-0.000000001,$A13&lt;=Model!$M$14+Model!$M$15+0.000000001),Model!$M$12,(Model!$AJ$13*B13+Model!$AJ$14*D13+Model!$AJ$15*C12+Model!$AJ$16*C14)/Model!$AJ$17)))</f>
        <v>0</v>
      </c>
      <c r="D59" s="15">
        <f ca="1">IF(Model!$M$18=0,NA(),ABS(D13-IF(AND(Model!$M$16=1,D$4&gt;=Model!$M$13-0.000000001,D$4&lt;=Model!$M$13+Model!$M$15+0.000000001,$A13&gt;=Model!$M$14-0.000000001,$A13&lt;=Model!$M$14+Model!$M$15+0.000000001),Model!$M$12,(Model!$AJ$13*C13+Model!$AJ$14*E13+Model!$AJ$15*D12+Model!$AJ$16*D14)/Model!$AJ$17)))</f>
        <v>1.1102230246251565E-16</v>
      </c>
      <c r="E59" s="15">
        <f ca="1">IF(Model!$M$18=0,NA(),ABS(E13-IF(AND(Model!$M$16=1,E$4&gt;=Model!$M$13-0.000000001,E$4&lt;=Model!$M$13+Model!$M$15+0.000000001,$A13&gt;=Model!$M$14-0.000000001,$A13&lt;=Model!$M$14+Model!$M$15+0.000000001),Model!$M$12,(Model!$AJ$13*D13+Model!$AJ$14*F13+Model!$AJ$15*E12+Model!$AJ$16*E14)/Model!$AJ$17)))</f>
        <v>2.2204460492503131E-16</v>
      </c>
      <c r="F59" s="15">
        <f ca="1">IF(Model!$M$18=0,NA(),ABS(F13-IF(AND(Model!$M$16=1,F$4&gt;=Model!$M$13-0.000000001,F$4&lt;=Model!$M$13+Model!$M$15+0.000000001,$A13&gt;=Model!$M$14-0.000000001,$A13&lt;=Model!$M$14+Model!$M$15+0.000000001),Model!$M$12,(Model!$AJ$13*E13+Model!$AJ$14*G13+Model!$AJ$15*F12+Model!$AJ$16*F14)/Model!$AJ$17)))</f>
        <v>1.1102230246251565E-16</v>
      </c>
      <c r="G59" s="15">
        <f ca="1">IF(Model!$M$18=0,NA(),ABS(G13-IF(AND(Model!$M$16=1,G$4&gt;=Model!$M$13-0.000000001,G$4&lt;=Model!$M$13+Model!$M$15+0.000000001,$A13&gt;=Model!$M$14-0.000000001,$A13&lt;=Model!$M$14+Model!$M$15+0.000000001),Model!$M$12,(Model!$AJ$13*F13+Model!$AJ$14*H13+Model!$AJ$15*G12+Model!$AJ$16*G14)/Model!$AJ$17)))</f>
        <v>0</v>
      </c>
      <c r="H59" s="15">
        <f ca="1">IF(Model!$M$18=0,NA(),ABS(H13-IF(AND(Model!$M$16=1,H$4&gt;=Model!$M$13-0.000000001,H$4&lt;=Model!$M$13+Model!$M$15+0.000000001,$A13&gt;=Model!$M$14-0.000000001,$A13&lt;=Model!$M$14+Model!$M$15+0.000000001),Model!$M$12,(Model!$AJ$13*G13+Model!$AJ$14*I13+Model!$AJ$15*H12+Model!$AJ$16*H14)/Model!$AJ$17)))</f>
        <v>1.1102230246251565E-16</v>
      </c>
      <c r="I59" s="15">
        <f ca="1">IF(Model!$M$18=0,NA(),ABS(I13-IF(AND(Model!$M$16=1,I$4&gt;=Model!$M$13-0.000000001,I$4&lt;=Model!$M$13+Model!$M$15+0.000000001,$A13&gt;=Model!$M$14-0.000000001,$A13&lt;=Model!$M$14+Model!$M$15+0.000000001),Model!$M$12,(Model!$AJ$13*H13+Model!$AJ$14*J13+Model!$AJ$15*I12+Model!$AJ$16*I14)/Model!$AJ$17)))</f>
        <v>1.1102230246251565E-16</v>
      </c>
      <c r="J59" s="15">
        <f ca="1">IF(Model!$M$18=0,NA(),ABS(J13-IF(AND(Model!$M$16=1,J$4&gt;=Model!$M$13-0.000000001,J$4&lt;=Model!$M$13+Model!$M$15+0.000000001,$A13&gt;=Model!$M$14-0.000000001,$A13&lt;=Model!$M$14+Model!$M$15+0.000000001),Model!$M$12,(Model!$AJ$13*I13+Model!$AJ$14*K13+Model!$AJ$15*J12+Model!$AJ$16*J14)/Model!$AJ$17)))</f>
        <v>2.2204460492503131E-16</v>
      </c>
      <c r="K59" s="15">
        <f ca="1">IF(Model!$M$18=0,NA(),ABS(K13-IF(AND(Model!$M$16=1,K$4&gt;=Model!$M$13-0.000000001,K$4&lt;=Model!$M$13+Model!$M$15+0.000000001,$A13&gt;=Model!$M$14-0.000000001,$A13&lt;=Model!$M$14+Model!$M$15+0.000000001),Model!$M$12,(Model!$AJ$13*J13+Model!$AJ$14*L13+Model!$AJ$15*K12+Model!$AJ$16*K14)/Model!$AJ$17)))</f>
        <v>0</v>
      </c>
      <c r="L59" s="15">
        <f ca="1">IF(Model!$M$18=0,NA(),ABS(L13-IF(AND(Model!$M$16=1,L$4&gt;=Model!$M$13-0.000000001,L$4&lt;=Model!$M$13+Model!$M$15+0.000000001,$A13&gt;=Model!$M$14-0.000000001,$A13&lt;=Model!$M$14+Model!$M$15+0.000000001),Model!$M$12,(Model!$AJ$13*K13+Model!$AJ$14*M13+Model!$AJ$15*L12+Model!$AJ$16*L14)/Model!$AJ$17)))</f>
        <v>1.1102230246251565E-16</v>
      </c>
      <c r="M59" s="15">
        <f ca="1">IF(Model!$M$18=0,NA(),ABS(M13-IF(AND(Model!$M$16=1,M$4&gt;=Model!$M$13-0.000000001,M$4&lt;=Model!$M$13+Model!$M$15+0.000000001,$A13&gt;=Model!$M$14-0.000000001,$A13&lt;=Model!$M$14+Model!$M$15+0.000000001),Model!$M$12,(Model!$AJ$13*L13+Model!$AJ$14*N13+Model!$AJ$15*M12+Model!$AJ$16*M14)/Model!$AJ$17)))</f>
        <v>0</v>
      </c>
      <c r="N59" s="15">
        <f ca="1">IF(Model!$M$18=0,NA(),ABS(N13-IF(AND(Model!$M$16=1,N$4&gt;=Model!$M$13-0.000000001,N$4&lt;=Model!$M$13+Model!$M$15+0.000000001,$A13&gt;=Model!$M$14-0.000000001,$A13&lt;=Model!$M$14+Model!$M$15+0.000000001),Model!$M$12,(Model!$AJ$13*M13+Model!$AJ$14*O13+Model!$AJ$15*N12+Model!$AJ$16*N14)/Model!$AJ$17)))</f>
        <v>2.2204460492503131E-16</v>
      </c>
      <c r="O59" s="15">
        <f ca="1">IF(Model!$M$18=0,NA(),ABS(O13-IF(AND(Model!$M$16=1,O$4&gt;=Model!$M$13-0.000000001,O$4&lt;=Model!$M$13+Model!$M$15+0.000000001,$A13&gt;=Model!$M$14-0.000000001,$A13&lt;=Model!$M$14+Model!$M$15+0.000000001),Model!$M$12,(Model!$AJ$13*N13+Model!$AJ$14*P13+Model!$AJ$15*O12+Model!$AJ$16*O14)/Model!$AJ$17)))</f>
        <v>1.1102230246251565E-16</v>
      </c>
      <c r="P59" s="15">
        <f ca="1">IF(Model!$M$18=0,NA(),ABS(P13-IF(AND(Model!$M$16=1,P$4&gt;=Model!$M$13-0.000000001,P$4&lt;=Model!$M$13+Model!$M$15+0.000000001,$A13&gt;=Model!$M$14-0.000000001,$A13&lt;=Model!$M$14+Model!$M$15+0.000000001),Model!$M$12,(Model!$AJ$13*O13+Model!$AJ$14*Q13+Model!$AJ$15*P12+Model!$AJ$16*P14)/Model!$AJ$17)))</f>
        <v>2.2204460492503131E-16</v>
      </c>
      <c r="Q59" s="15">
        <f ca="1">IF(Model!$M$18=0,NA(),ABS(Q13-IF(AND(Model!$M$16=1,Q$4&gt;=Model!$M$13-0.000000001,Q$4&lt;=Model!$M$13+Model!$M$15+0.000000001,$A13&gt;=Model!$M$14-0.000000001,$A13&lt;=Model!$M$14+Model!$M$15+0.000000001),Model!$M$12,(Model!$AJ$13*P13+Model!$AJ$14*R13+Model!$AJ$15*Q12+Model!$AJ$16*Q14)/Model!$AJ$17)))</f>
        <v>2.2204460492503131E-16</v>
      </c>
      <c r="R59" s="15">
        <f ca="1">IF(Model!$M$18=0,NA(),ABS(R13-IF(AND(Model!$M$16=1,R$4&gt;=Model!$M$13-0.000000001,R$4&lt;=Model!$M$13+Model!$M$15+0.000000001,$A13&gt;=Model!$M$14-0.000000001,$A13&lt;=Model!$M$14+Model!$M$15+0.000000001),Model!$M$12,(Model!$AJ$13*Q13+Model!$AJ$14*S13+Model!$AJ$15*R12+Model!$AJ$16*R14)/Model!$AJ$17)))</f>
        <v>1.1102230246251565E-16</v>
      </c>
      <c r="S59" s="15">
        <f ca="1">IF(Model!$M$18=0,NA(),ABS(S13-IF(AND(Model!$M$16=1,S$4&gt;=Model!$M$13-0.000000001,S$4&lt;=Model!$M$13+Model!$M$15+0.000000001,$A13&gt;=Model!$M$14-0.000000001,$A13&lt;=Model!$M$14+Model!$M$15+0.000000001),Model!$M$12,(Model!$AJ$13*R13+Model!$AJ$14*T13+Model!$AJ$15*S12+Model!$AJ$16*S14)/Model!$AJ$17)))</f>
        <v>3.3306690738754696E-16</v>
      </c>
      <c r="T59" s="15">
        <f ca="1">IF(Model!$M$18=0,NA(),ABS(T13-IF(AND(Model!$M$16=1,T$4&gt;=Model!$M$13-0.000000001,T$4&lt;=Model!$M$13+Model!$M$15+0.000000001,$A13&gt;=Model!$M$14-0.000000001,$A13&lt;=Model!$M$14+Model!$M$15+0.000000001),Model!$M$12,(Model!$AJ$13*S13+Model!$AJ$14*U13+Model!$AJ$15*T12+Model!$AJ$16*T14)/Model!$AJ$17)))</f>
        <v>2.2204460492503131E-16</v>
      </c>
      <c r="U59" s="15">
        <f ca="1">IF(Model!$M$18=0,NA(),ABS(U13-IF(AND(Model!$M$16=1,U$4&gt;=Model!$M$13-0.000000001,U$4&lt;=Model!$M$13+Model!$M$15+0.000000001,$A13&gt;=Model!$M$14-0.000000001,$A13&lt;=Model!$M$14+Model!$M$15+0.000000001),Model!$M$12,(Model!$AJ$13*T13+Model!$AJ$14*V13+Model!$AJ$15*U12+Model!$AJ$16*U14)/Model!$AJ$17)))</f>
        <v>4.4408920985006262E-16</v>
      </c>
      <c r="V59" s="15">
        <f ca="1">IF(Model!$M$18=0,NA(),ABS(V13-IF(AND(Model!$M$16=1,V$4&gt;=Model!$M$13-0.000000001,V$4&lt;=Model!$M$13+Model!$M$15+0.000000001,$A13&gt;=Model!$M$14-0.000000001,$A13&lt;=Model!$M$14+Model!$M$15+0.000000001),Model!$M$12,(Model!$AJ$13*U13+Model!$AJ$14*W13+Model!$AJ$15*V12+Model!$AJ$16*V14)/Model!$AJ$17)))</f>
        <v>3.3306690738754696E-16</v>
      </c>
      <c r="W59" s="15">
        <f ca="1">IF(Model!$M$18=0,NA(),ABS(W13-IF(AND(Model!$M$16=1,W$4&gt;=Model!$M$13-0.000000001,W$4&lt;=Model!$M$13+Model!$M$15+0.000000001,$A13&gt;=Model!$M$14-0.000000001,$A13&lt;=Model!$M$14+Model!$M$15+0.000000001),Model!$M$12,(Model!$AJ$13*V13+Model!$AJ$14*X13+Model!$AJ$15*W12+Model!$AJ$16*W14)/Model!$AJ$17)))</f>
        <v>4.4408920985006262E-16</v>
      </c>
      <c r="X59" s="15">
        <f ca="1">IF(Model!$M$18=0,NA(),ABS(X13-IF(AND(Model!$M$16=1,X$4&gt;=Model!$M$13-0.000000001,X$4&lt;=Model!$M$13+Model!$M$15+0.000000001,$A13&gt;=Model!$M$14-0.000000001,$A13&lt;=Model!$M$14+Model!$M$15+0.000000001),Model!$M$12,(Model!$AJ$13*W13+Model!$AJ$14*Y13+Model!$AJ$15*X12+Model!$AJ$16*X14)/Model!$AJ$17)))</f>
        <v>5.5511151231257827E-16</v>
      </c>
      <c r="Y59" s="15">
        <f ca="1">IF(Model!$M$18=0,NA(),ABS(Y13-IF(AND(Model!$M$16=1,Y$4&gt;=Model!$M$13-0.000000001,Y$4&lt;=Model!$M$13+Model!$M$15+0.000000001,$A13&gt;=Model!$M$14-0.000000001,$A13&lt;=Model!$M$14+Model!$M$15+0.000000001),Model!$M$12,(Model!$AJ$13*X13+Model!$AJ$14*Z13+Model!$AJ$15*Y12+Model!$AJ$16*Y14)/Model!$AJ$17)))</f>
        <v>5.5511151231257827E-16</v>
      </c>
      <c r="Z59" s="15">
        <f ca="1">IF(Model!$M$18=0,NA(),ABS(Z13-IF(AND(Model!$M$16=1,Z$4&gt;=Model!$M$13-0.000000001,Z$4&lt;=Model!$M$13+Model!$M$15+0.000000001,$A13&gt;=Model!$M$14-0.000000001,$A13&lt;=Model!$M$14+Model!$M$15+0.000000001),Model!$M$12,(Model!$AJ$13*Y13+Model!$AJ$14*AA13+Model!$AJ$15*Z12+Model!$AJ$16*Z14)/Model!$AJ$17)))</f>
        <v>7.7715611723760958E-16</v>
      </c>
      <c r="AA59" s="15">
        <f ca="1">IF(Model!$M$18=0,NA(),ABS(AA13-IF(AND(Model!$M$16=1,AA$4&gt;=Model!$M$13-0.000000001,AA$4&lt;=Model!$M$13+Model!$M$15+0.000000001,$A13&gt;=Model!$M$14-0.000000001,$A13&lt;=Model!$M$14+Model!$M$15+0.000000001),Model!$M$12,(Model!$AJ$13*Z13+Model!$AJ$14*AB13+Model!$AJ$15*AA12+Model!$AJ$16*AA14)/Model!$AJ$17)))</f>
        <v>9.9920072216264089E-16</v>
      </c>
      <c r="AB59" s="15">
        <f ca="1">IF(Model!$M$18=0,NA(),ABS(AB13-IF(AND(Model!$M$16=1,AB$4&gt;=Model!$M$13-0.000000001,AB$4&lt;=Model!$M$13+Model!$M$15+0.000000001,$A13&gt;=Model!$M$14-0.000000001,$A13&lt;=Model!$M$14+Model!$M$15+0.000000001),Model!$M$12,(Model!$AJ$13*AA13+Model!$AJ$14*AC13+Model!$AJ$15*AB12+Model!$AJ$16*AB14)/Model!$AJ$17)))</f>
        <v>9.9920072216264089E-16</v>
      </c>
      <c r="AC59" s="15">
        <f ca="1">IF(Model!$M$18=0,NA(),ABS(AC13-IF(AND(Model!$M$16=1,AC$4&gt;=Model!$M$13-0.000000001,AC$4&lt;=Model!$M$13+Model!$M$15+0.000000001,$A13&gt;=Model!$M$14-0.000000001,$A13&lt;=Model!$M$14+Model!$M$15+0.000000001),Model!$M$12,(Model!$AJ$13*AB13+Model!$AJ$14*AD13+Model!$AJ$15*AC12+Model!$AJ$16*AC14)/Model!$AJ$17)))</f>
        <v>1.2212453270876722E-15</v>
      </c>
      <c r="AD59" s="15">
        <f ca="1">IF(Model!$M$18=0,NA(),ABS(AD13-IF(AND(Model!$M$16=1,AD$4&gt;=Model!$M$13-0.000000001,AD$4&lt;=Model!$M$13+Model!$M$15+0.000000001,$A13&gt;=Model!$M$14-0.000000001,$A13&lt;=Model!$M$14+Model!$M$15+0.000000001),Model!$M$12,(Model!$AJ$13*AC13+Model!$AJ$14*AE13+Model!$AJ$15*AD12+Model!$AJ$16*AD14)/Model!$AJ$17)))</f>
        <v>1.7763568394002505E-15</v>
      </c>
      <c r="AE59" s="15">
        <f ca="1">IF(Model!$M$18=0,NA(),ABS(AE13-IF(AND(Model!$M$16=1,AE$4&gt;=Model!$M$13-0.000000001,AE$4&lt;=Model!$M$13+Model!$M$15+0.000000001,$A13&gt;=Model!$M$14-0.000000001,$A13&lt;=Model!$M$14+Model!$M$15+0.000000001),Model!$M$12,(Model!$AJ$13*AD13+Model!$AJ$14*AF13+Model!$AJ$15*AE12+Model!$AJ$16*AE14)/Model!$AJ$17)))</f>
        <v>2.2204460492503131E-15</v>
      </c>
      <c r="AF59" s="15">
        <f ca="1">IF(Model!$M$18=0,NA(),ABS(AF13-IF(AND(Model!$M$16=1,AF$4&gt;=Model!$M$13-0.000000001,AF$4&lt;=Model!$M$13+Model!$M$15+0.000000001,$A13&gt;=Model!$M$14-0.000000001,$A13&lt;=Model!$M$14+Model!$M$15+0.000000001),Model!$M$12,(Model!$AJ$13*AE13+Model!$AJ$14*AG13+Model!$AJ$15*AF12+Model!$AJ$16*AF14)/Model!$AJ$17)))</f>
        <v>2.55351295663786E-15</v>
      </c>
      <c r="AG59" s="15">
        <f ca="1">IF(Model!$M$18=0,NA(),ABS(AG13-IF(AND(Model!$M$16=1,AG$4&gt;=Model!$M$13-0.000000001,AG$4&lt;=Model!$M$13+Model!$M$15+0.000000001,$A13&gt;=Model!$M$14-0.000000001,$A13&lt;=Model!$M$14+Model!$M$15+0.000000001),Model!$M$12,(Model!$AJ$13*AF13+Model!$AJ$14*AH13+Model!$AJ$15*AG12+Model!$AJ$16*AG14)/Model!$AJ$17)))</f>
        <v>3.4416913763379853E-15</v>
      </c>
      <c r="AH59" s="15">
        <f ca="1">IF(Model!$M$18=0,NA(),ABS(AH13-IF(AND(Model!$M$16=1,AH$4&gt;=Model!$M$13-0.000000001,AH$4&lt;=Model!$M$13+Model!$M$15+0.000000001,$A13&gt;=Model!$M$14-0.000000001,$A13&lt;=Model!$M$14+Model!$M$15+0.000000001),Model!$M$12,(Model!$AJ$13*AG13+Model!$AJ$14*AI13+Model!$AJ$15*AH12+Model!$AJ$16*AH14)/Model!$AJ$17)))</f>
        <v>4.3298697960381105E-15</v>
      </c>
      <c r="AI59" s="15">
        <f ca="1">IF(Model!$M$18=0,NA(),ABS(AI13-IF(AND(Model!$M$16=1,AI$4&gt;=Model!$M$13-0.000000001,AI$4&lt;=Model!$M$13+Model!$M$15+0.000000001,$A13&gt;=Model!$M$14-0.000000001,$A13&lt;=Model!$M$14+Model!$M$15+0.000000001),Model!$M$12,(Model!$AJ$13*AH13+Model!$AJ$14*AJ13+Model!$AJ$15*AI12+Model!$AJ$16*AI14)/Model!$AJ$17)))</f>
        <v>5.440092820663267E-15</v>
      </c>
      <c r="AJ59" s="15">
        <f ca="1">IF(Model!$M$18=0,NA(),ABS(AJ13-IF(AND(Model!$M$16=1,AJ$4&gt;=Model!$M$13-0.000000001,AJ$4&lt;=Model!$M$13+Model!$M$15+0.000000001,$A13&gt;=Model!$M$14-0.000000001,$A13&lt;=Model!$M$14+Model!$M$15+0.000000001),Model!$M$12,(Model!$AJ$13*AI13+Model!$AJ$14*AK13+Model!$AJ$15*AJ12+Model!$AJ$16*AJ14)/Model!$AJ$17)))</f>
        <v>6.8833827526759706E-15</v>
      </c>
      <c r="AK59" s="15">
        <f ca="1">IF(Model!$M$18=0,NA(),ABS(AK13-IF(AND(Model!$M$16=1,AK$4&gt;=Model!$M$13-0.000000001,AK$4&lt;=Model!$M$13+Model!$M$15+0.000000001,$A13&gt;=Model!$M$14-0.000000001,$A13&lt;=Model!$M$14+Model!$M$15+0.000000001),Model!$M$12,(Model!$AJ$13*AJ13+Model!$AJ$14*AL13+Model!$AJ$15*AK12+Model!$AJ$16*AK14)/Model!$AJ$17)))</f>
        <v>8.5487172896137054E-15</v>
      </c>
      <c r="AL59" s="15">
        <f ca="1">IF(Model!$M$18=0,NA(),ABS(AL13-IF(AND(Model!$M$16=1,AL$4&gt;=Model!$M$13-0.000000001,AL$4&lt;=Model!$M$13+Model!$M$15+0.000000001,$A13&gt;=Model!$M$14-0.000000001,$A13&lt;=Model!$M$14+Model!$M$15+0.000000001),Model!$M$12,(Model!$AJ$13*AK13+Model!$AJ$14*AM13+Model!$AJ$15*AL12+Model!$AJ$16*AL14)/Model!$AJ$17)))</f>
        <v>1.0658141036401503E-14</v>
      </c>
      <c r="AM59" s="15">
        <f ca="1">IF(Model!$M$18=0,NA(),ABS(AM13-IF(AND(Model!$M$16=1,AM$4&gt;=Model!$M$13-0.000000001,AM$4&lt;=Model!$M$13+Model!$M$15+0.000000001,$A13&gt;=Model!$M$14-0.000000001,$A13&lt;=Model!$M$14+Model!$M$15+0.000000001),Model!$M$12,(Model!$AJ$13*AL13+Model!$AJ$14*AN13+Model!$AJ$15*AM12+Model!$AJ$16*AM14)/Model!$AJ$17)))</f>
        <v>1.3100631690576847E-14</v>
      </c>
      <c r="AN59" s="15">
        <f ca="1">IF(Model!$M$18=0,NA(),ABS(AN13-IF(AND(Model!$M$16=1,AN$4&gt;=Model!$M$13-0.000000001,AN$4&lt;=Model!$M$13+Model!$M$15+0.000000001,$A13&gt;=Model!$M$14-0.000000001,$A13&lt;=Model!$M$14+Model!$M$15+0.000000001),Model!$M$12,(Model!$AJ$13*AM13+Model!$AJ$14*AO13+Model!$AJ$15*AN12+Model!$AJ$16*AN14)/Model!$AJ$17)))</f>
        <v>1.6320278461989801E-14</v>
      </c>
      <c r="AO59" s="15">
        <f ca="1">IF(Model!$M$18=0,NA(),ABS(AO13-IF(AND(Model!$M$16=1,AO$4&gt;=Model!$M$13-0.000000001,AO$4&lt;=Model!$M$13+Model!$M$15+0.000000001,$A13&gt;=Model!$M$14-0.000000001,$A13&lt;=Model!$M$14+Model!$M$15+0.000000001),Model!$M$12,(Model!$AJ$13*AN13+Model!$AJ$14*AP13+Model!$AJ$15*AO12+Model!$AJ$16*AO14)/Model!$AJ$17)))</f>
        <v>1.9872992140790302E-14</v>
      </c>
      <c r="AP59" s="15">
        <f ca="1">IF(Model!$M$18=0,NA(),ABS(AP13-IF(AND(Model!$M$16=1,AP$4&gt;=Model!$M$13-0.000000001,AP$4&lt;=Model!$M$13+Model!$M$15+0.000000001,$A13&gt;=Model!$M$14-0.000000001,$A13&lt;=Model!$M$14+Model!$M$15+0.000000001),Model!$M$12,(Model!$AJ$13*AO13+Model!$AJ$14*AQ13+Model!$AJ$15*AP12+Model!$AJ$16*AP14)/Model!$AJ$17)))</f>
        <v>2.4202861936828413E-14</v>
      </c>
      <c r="AQ59" s="15">
        <f ca="1">IF(Model!$M$18=0,NA(),ABS(AQ13-IF(AND(Model!$M$16=1,AQ$4&gt;=Model!$M$13-0.000000001,AQ$4&lt;=Model!$M$13+Model!$M$15+0.000000001,$A13&gt;=Model!$M$14-0.000000001,$A13&lt;=Model!$M$14+Model!$M$15+0.000000001),Model!$M$12,(Model!$AJ$13*AP13+Model!$AJ$14*AR13+Model!$AJ$15*AQ12+Model!$AJ$16*AQ14)/Model!$AJ$17)))</f>
        <v>2.9420910152566648E-14</v>
      </c>
      <c r="AR59" s="15">
        <f ca="1">IF(Model!$M$18=0,NA(),ABS(AR13-IF(AND(Model!$M$16=1,AR$4&gt;=Model!$M$13-0.000000001,AR$4&lt;=Model!$M$13+Model!$M$15+0.000000001,$A13&gt;=Model!$M$14-0.000000001,$A13&lt;=Model!$M$14+Model!$M$15+0.000000001),Model!$M$12,(Model!$AJ$13*AQ13+Model!$AJ$14*AS13+Model!$AJ$15*AR12+Model!$AJ$16*AR14)/Model!$AJ$17)))</f>
        <v>3.5305092183079978E-14</v>
      </c>
      <c r="AS59" s="15">
        <f ca="1">IF(Model!$M$18=0,NA(),ABS(AS13-IF(AND(Model!$M$16=1,AS$4&gt;=Model!$M$13-0.000000001,AS$4&lt;=Model!$M$13+Model!$M$15+0.000000001,$A13&gt;=Model!$M$14-0.000000001,$A13&lt;=Model!$M$14+Model!$M$15+0.000000001),Model!$M$12,(Model!$AJ$13*AR13+Model!$AJ$14*AT13+Model!$AJ$15*AS12+Model!$AJ$16*AS14)/Model!$AJ$17)))</f>
        <v>4.2743586448068527E-14</v>
      </c>
      <c r="AT59" s="15">
        <f ca="1">IF(Model!$M$18=0,NA(),ABS(AT13-IF(AND(Model!$M$16=1,AT$4&gt;=Model!$M$13-0.000000001,AT$4&lt;=Model!$M$13+Model!$M$15+0.000000001,$A13&gt;=Model!$M$14-0.000000001,$A13&lt;=Model!$M$14+Model!$M$15+0.000000001),Model!$M$12,(Model!$AJ$13*AS13+Model!$AJ$14*AU13+Model!$AJ$15*AT12+Model!$AJ$16*AT14)/Model!$AJ$17)))</f>
        <v>5.0959236830294685E-14</v>
      </c>
      <c r="AU59" s="15">
        <f ca="1">IF(Model!$M$18=0,NA(),ABS(AU13-IF(AND(Model!$M$16=1,AU$4&gt;=Model!$M$13-0.000000001,AU$4&lt;=Model!$M$13+Model!$M$15+0.000000001,$A13&gt;=Model!$M$14-0.000000001,$A13&lt;=Model!$M$14+Model!$M$15+0.000000001),Model!$M$12,(Model!$AJ$13*AT13+Model!$AJ$14*AV13+Model!$AJ$15*AU12+Model!$AJ$16*AU14)/Model!$AJ$17)))</f>
        <v>6.0840221749458578E-14</v>
      </c>
      <c r="AV59" s="15">
        <f ca="1">IF(Model!$M$18=0,NA(),ABS(AV13-IF(AND(Model!$M$16=1,AV$4&gt;=Model!$M$13-0.000000001,AV$4&lt;=Model!$M$13+Model!$M$15+0.000000001,$A13&gt;=Model!$M$14-0.000000001,$A13&lt;=Model!$M$14+Model!$M$15+0.000000001),Model!$M$12,(Model!$AJ$13*AU13+Model!$AJ$14*AW13+Model!$AJ$15*AV12+Model!$AJ$16*AV14)/Model!$AJ$17)))</f>
        <v>7.2053474298172659E-14</v>
      </c>
      <c r="AW59" s="15">
        <f ca="1">IF(Model!$M$18=0,NA(),ABS(AW13-IF(AND(Model!$M$16=1,AW$4&gt;=Model!$M$13-0.000000001,AW$4&lt;=Model!$M$13+Model!$M$15+0.000000001,$A13&gt;=Model!$M$14-0.000000001,$A13&lt;=Model!$M$14+Model!$M$15+0.000000001),Model!$M$12,(Model!$AJ$13*AV13+Model!$AJ$14*AX13+Model!$AJ$15*AW12+Model!$AJ$16*AW14)/Model!$AJ$17)))</f>
        <v>8.482103908136196E-14</v>
      </c>
      <c r="AX59" s="15">
        <f ca="1">IF(Model!$M$18=0,NA(),ABS(AX13-IF(AND(Model!$M$16=1,AX$4&gt;=Model!$M$13-0.000000001,AX$4&lt;=Model!$M$13+Model!$M$15+0.000000001,$A13&gt;=Model!$M$14-0.000000001,$A13&lt;=Model!$M$14+Model!$M$15+0.000000001),Model!$M$12,(Model!$AJ$13*AW13+Model!$AJ$14*AY13+Model!$AJ$15*AX12+Model!$AJ$16*AX14)/Model!$AJ$17)))</f>
        <v>9.9587005308876542E-14</v>
      </c>
      <c r="AY59" s="15">
        <f ca="1">IF(Model!$M$18=0,NA(),ABS(AY13-IF(AND(Model!$M$16=1,AY$4&gt;=Model!$M$13-0.000000001,AY$4&lt;=Model!$M$13+Model!$M$15+0.000000001,$A13&gt;=Model!$M$14-0.000000001,$A13&lt;=Model!$M$14+Model!$M$15+0.000000001),Model!$M$12,(Model!$AJ$13*AX13+Model!$AJ$14*AZ13+Model!$AJ$15*AY12+Model!$AJ$16*AY14)/Model!$AJ$17)))</f>
        <v>1.1601830607332886E-13</v>
      </c>
      <c r="AZ59" s="15">
        <f ca="1">IF(Model!$M$18=0,NA(),ABS(AZ13-IF(AND(Model!$M$16=1,AZ$4&gt;=Model!$M$13-0.000000001,AZ$4&lt;=Model!$M$13+Model!$M$15+0.000000001,$A13&gt;=Model!$M$14-0.000000001,$A13&lt;=Model!$M$14+Model!$M$15+0.000000001),Model!$M$12,(Model!$AJ$13*AY13+Model!$AJ$14*BA13+Model!$AJ$15*AZ12+Model!$AJ$16*AZ14)/Model!$AJ$17)))</f>
        <v>1.3422596367718143E-13</v>
      </c>
      <c r="BA59" s="15">
        <f ca="1">IF(Model!$M$18=0,NA(),ABS(BA13-IF(AND(Model!$M$16=1,BA$4&gt;=Model!$M$13-0.000000001,BA$4&lt;=Model!$M$13+Model!$M$15+0.000000001,$A13&gt;=Model!$M$14-0.000000001,$A13&lt;=Model!$M$14+Model!$M$15+0.000000001),Model!$M$12,(Model!$AJ$13*AZ13+Model!$AJ$14*BB13+Model!$AJ$15*BA12+Model!$AJ$16*BA14)/Model!$AJ$17)))</f>
        <v>1.5443202272535927E-13</v>
      </c>
      <c r="BB59" s="15">
        <f ca="1">IF(Model!$M$18=0,NA(),ABS(BB13-IF(AND(Model!$M$16=1,BB$4&gt;=Model!$M$13-0.000000001,BB$4&lt;=Model!$M$13+Model!$M$15+0.000000001,$A13&gt;=Model!$M$14-0.000000001,$A13&lt;=Model!$M$14+Model!$M$15+0.000000001),Model!$M$12,(Model!$AJ$13*BA13+Model!$AJ$14*BC13+Model!$AJ$15*BB12+Model!$AJ$16*BB14)/Model!$AJ$17)))</f>
        <v>1.7597034940308731E-13</v>
      </c>
      <c r="BC59" s="15">
        <f ca="1">IF(Model!$M$18=0,NA(),ABS(BC13-IF(AND(Model!$M$16=1,BC$4&gt;=Model!$M$13-0.000000001,BC$4&lt;=Model!$M$13+Model!$M$15+0.000000001,$A13&gt;=Model!$M$14-0.000000001,$A13&lt;=Model!$M$14+Model!$M$15+0.000000001),Model!$M$12,(Model!$AJ$13*BB13+Model!$AJ$14*BD13+Model!$AJ$15*BC12+Model!$AJ$16*BC14)/Model!$AJ$17)))</f>
        <v>1.9906298831529057E-13</v>
      </c>
      <c r="BD59" s="15">
        <f ca="1">IF(Model!$M$18=0,NA(),ABS(BD13-IF(AND(Model!$M$16=1,BD$4&gt;=Model!$M$13-0.000000001,BD$4&lt;=Model!$M$13+Model!$M$15+0.000000001,$A13&gt;=Model!$M$14-0.000000001,$A13&lt;=Model!$M$14+Model!$M$15+0.000000001),Model!$M$12,(Model!$AJ$13*BC13+Model!$AJ$14*BE13+Model!$AJ$15*BD12+Model!$AJ$16*BD14)/Model!$AJ$17)))</f>
        <v>2.2276624989103766E-13</v>
      </c>
      <c r="BE59" s="15">
        <f ca="1">IF(Model!$M$18=0,NA(),ABS(BE13-IF(AND(Model!$M$16=1,BE$4&gt;=Model!$M$13-0.000000001,BE$4&lt;=Model!$M$13+Model!$M$15+0.000000001,$A13&gt;=Model!$M$14-0.000000001,$A13&lt;=Model!$M$14+Model!$M$15+0.000000001),Model!$M$12,(Model!$AJ$13*BD13+Model!$AJ$14*BF13+Model!$AJ$15*BE12+Model!$AJ$16*BE14)/Model!$AJ$17)))</f>
        <v>2.4641400031555349E-13</v>
      </c>
      <c r="BF59" s="15">
        <f ca="1">IF(Model!$M$18=0,NA(),ABS(BF13-IF(AND(Model!$M$16=1,BF$4&gt;=Model!$M$13-0.000000001,BF$4&lt;=Model!$M$13+Model!$M$15+0.000000001,$A13&gt;=Model!$M$14-0.000000001,$A13&lt;=Model!$M$14+Model!$M$15+0.000000001),Model!$M$12,(Model!$AJ$13*BE13+Model!$AJ$14*BG13+Model!$AJ$15*BF12+Model!$AJ$16*BF14)/Model!$AJ$17)))</f>
        <v>2.6867397195928788E-13</v>
      </c>
      <c r="BG59" s="15">
        <f ca="1">IF(Model!$M$18=0,NA(),ABS(BG13-IF(AND(Model!$M$16=1,BG$4&gt;=Model!$M$13-0.000000001,BG$4&lt;=Model!$M$13+Model!$M$15+0.000000001,$A13&gt;=Model!$M$14-0.000000001,$A13&lt;=Model!$M$14+Model!$M$15+0.000000001),Model!$M$12,(Model!$AJ$13*BF13+Model!$AJ$14*BH13+Model!$AJ$15*BG12+Model!$AJ$16*BG14)/Model!$AJ$17)))</f>
        <v>2.8793634143653435E-13</v>
      </c>
      <c r="BH59" s="15">
        <f ca="1">IF(Model!$M$18=0,NA(),ABS(BH13-IF(AND(Model!$M$16=1,BH$4&gt;=Model!$M$13-0.000000001,BH$4&lt;=Model!$M$13+Model!$M$15+0.000000001,$A13&gt;=Model!$M$14-0.000000001,$A13&lt;=Model!$M$14+Model!$M$15+0.000000001),Model!$M$12,(Model!$AJ$13*BG13+Model!$AJ$14*BI13+Model!$AJ$15*BH12+Model!$AJ$16*BH14)/Model!$AJ$17)))</f>
        <v>3.0170310694188629E-13</v>
      </c>
      <c r="BI59" s="15">
        <f ca="1">IF(Model!$M$18=0,NA(),ABS(BI13-IF(AND(Model!$M$16=1,BI$4&gt;=Model!$M$13-0.000000001,BI$4&lt;=Model!$M$13+Model!$M$15+0.000000001,$A13&gt;=Model!$M$14-0.000000001,$A13&lt;=Model!$M$14+Model!$M$15+0.000000001),Model!$M$12,(Model!$AJ$13*BH13+Model!$AJ$14*BJ13+Model!$AJ$15*BI12+Model!$AJ$16*BI14)/Model!$AJ$17)))</f>
        <v>3.0692115515762453E-13</v>
      </c>
      <c r="BJ59" s="15">
        <f ca="1">IF(Model!$M$18=0,NA(),ABS(BJ13-IF(AND(Model!$M$16=1,BJ$4&gt;=Model!$M$13-0.000000001,BJ$4&lt;=Model!$M$13+Model!$M$15+0.000000001,$A13&gt;=Model!$M$14-0.000000001,$A13&lt;=Model!$M$14+Model!$M$15+0.000000001),Model!$M$12,BI13)))</f>
        <v>0</v>
      </c>
      <c r="BK59" s="1"/>
    </row>
    <row r="60" spans="1:63" ht="13.5" customHeight="1">
      <c r="A60" s="1"/>
      <c r="B60" s="15">
        <f>IF(Model!$M$18=0,NA(),ABS(B14-IF(AND(Model!$M$16=1,B$4&gt;=Model!$M$13-0.000000001,B$4&lt;=Model!$M$13+Model!$M$15+0.000000001,$A14&gt;=Model!$M$14-0.000000001,$A14&lt;=Model!$M$14+Model!$M$15+0.000000001),Model!$M$12,Model!$M$11)))</f>
        <v>0</v>
      </c>
      <c r="C60" s="15">
        <f ca="1">IF(Model!$M$18=0,NA(),ABS(C14-IF(AND(Model!$M$16=1,C$4&gt;=Model!$M$13-0.000000001,C$4&lt;=Model!$M$13+Model!$M$15+0.000000001,$A14&gt;=Model!$M$14-0.000000001,$A14&lt;=Model!$M$14+Model!$M$15+0.000000001),Model!$M$12,(Model!$AJ$13*B14+Model!$AJ$14*D14+Model!$AJ$15*C13+Model!$AJ$16*C15)/Model!$AJ$17)))</f>
        <v>1.1102230246251565E-16</v>
      </c>
      <c r="D60" s="15">
        <f ca="1">IF(Model!$M$18=0,NA(),ABS(D14-IF(AND(Model!$M$16=1,D$4&gt;=Model!$M$13-0.000000001,D$4&lt;=Model!$M$13+Model!$M$15+0.000000001,$A14&gt;=Model!$M$14-0.000000001,$A14&lt;=Model!$M$14+Model!$M$15+0.000000001),Model!$M$12,(Model!$AJ$13*C14+Model!$AJ$14*E14+Model!$AJ$15*D13+Model!$AJ$16*D15)/Model!$AJ$17)))</f>
        <v>0</v>
      </c>
      <c r="E60" s="15">
        <f ca="1">IF(Model!$M$18=0,NA(),ABS(E14-IF(AND(Model!$M$16=1,E$4&gt;=Model!$M$13-0.000000001,E$4&lt;=Model!$M$13+Model!$M$15+0.000000001,$A14&gt;=Model!$M$14-0.000000001,$A14&lt;=Model!$M$14+Model!$M$15+0.000000001),Model!$M$12,(Model!$AJ$13*D14+Model!$AJ$14*F14+Model!$AJ$15*E13+Model!$AJ$16*E15)/Model!$AJ$17)))</f>
        <v>0</v>
      </c>
      <c r="F60" s="15">
        <f ca="1">IF(Model!$M$18=0,NA(),ABS(F14-IF(AND(Model!$M$16=1,F$4&gt;=Model!$M$13-0.000000001,F$4&lt;=Model!$M$13+Model!$M$15+0.000000001,$A14&gt;=Model!$M$14-0.000000001,$A14&lt;=Model!$M$14+Model!$M$15+0.000000001),Model!$M$12,(Model!$AJ$13*E14+Model!$AJ$14*G14+Model!$AJ$15*F13+Model!$AJ$16*F15)/Model!$AJ$17)))</f>
        <v>0</v>
      </c>
      <c r="G60" s="15">
        <f ca="1">IF(Model!$M$18=0,NA(),ABS(G14-IF(AND(Model!$M$16=1,G$4&gt;=Model!$M$13-0.000000001,G$4&lt;=Model!$M$13+Model!$M$15+0.000000001,$A14&gt;=Model!$M$14-0.000000001,$A14&lt;=Model!$M$14+Model!$M$15+0.000000001),Model!$M$12,(Model!$AJ$13*F14+Model!$AJ$14*H14+Model!$AJ$15*G13+Model!$AJ$16*G15)/Model!$AJ$17)))</f>
        <v>3.3306690738754696E-16</v>
      </c>
      <c r="H60" s="15">
        <f ca="1">IF(Model!$M$18=0,NA(),ABS(H14-IF(AND(Model!$M$16=1,H$4&gt;=Model!$M$13-0.000000001,H$4&lt;=Model!$M$13+Model!$M$15+0.000000001,$A14&gt;=Model!$M$14-0.000000001,$A14&lt;=Model!$M$14+Model!$M$15+0.000000001),Model!$M$12,(Model!$AJ$13*G14+Model!$AJ$14*I14+Model!$AJ$15*H13+Model!$AJ$16*H15)/Model!$AJ$17)))</f>
        <v>1.1102230246251565E-16</v>
      </c>
      <c r="I60" s="15">
        <f ca="1">IF(Model!$M$18=0,NA(),ABS(I14-IF(AND(Model!$M$16=1,I$4&gt;=Model!$M$13-0.000000001,I$4&lt;=Model!$M$13+Model!$M$15+0.000000001,$A14&gt;=Model!$M$14-0.000000001,$A14&lt;=Model!$M$14+Model!$M$15+0.000000001),Model!$M$12,(Model!$AJ$13*H14+Model!$AJ$14*J14+Model!$AJ$15*I13+Model!$AJ$16*I15)/Model!$AJ$17)))</f>
        <v>1.1102230246251565E-16</v>
      </c>
      <c r="J60" s="15">
        <f ca="1">IF(Model!$M$18=0,NA(),ABS(J14-IF(AND(Model!$M$16=1,J$4&gt;=Model!$M$13-0.000000001,J$4&lt;=Model!$M$13+Model!$M$15+0.000000001,$A14&gt;=Model!$M$14-0.000000001,$A14&lt;=Model!$M$14+Model!$M$15+0.000000001),Model!$M$12,(Model!$AJ$13*I14+Model!$AJ$14*K14+Model!$AJ$15*J13+Model!$AJ$16*J15)/Model!$AJ$17)))</f>
        <v>0</v>
      </c>
      <c r="K60" s="15">
        <f ca="1">IF(Model!$M$18=0,NA(),ABS(K14-IF(AND(Model!$M$16=1,K$4&gt;=Model!$M$13-0.000000001,K$4&lt;=Model!$M$13+Model!$M$15+0.000000001,$A14&gt;=Model!$M$14-0.000000001,$A14&lt;=Model!$M$14+Model!$M$15+0.000000001),Model!$M$12,(Model!$AJ$13*J14+Model!$AJ$14*L14+Model!$AJ$15*K13+Model!$AJ$16*K15)/Model!$AJ$17)))</f>
        <v>1.1102230246251565E-16</v>
      </c>
      <c r="L60" s="15">
        <f ca="1">IF(Model!$M$18=0,NA(),ABS(L14-IF(AND(Model!$M$16=1,L$4&gt;=Model!$M$13-0.000000001,L$4&lt;=Model!$M$13+Model!$M$15+0.000000001,$A14&gt;=Model!$M$14-0.000000001,$A14&lt;=Model!$M$14+Model!$M$15+0.000000001),Model!$M$12,(Model!$AJ$13*K14+Model!$AJ$14*M14+Model!$AJ$15*L13+Model!$AJ$16*L15)/Model!$AJ$17)))</f>
        <v>2.2204460492503131E-16</v>
      </c>
      <c r="M60" s="15">
        <f ca="1">IF(Model!$M$18=0,NA(),ABS(M14-IF(AND(Model!$M$16=1,M$4&gt;=Model!$M$13-0.000000001,M$4&lt;=Model!$M$13+Model!$M$15+0.000000001,$A14&gt;=Model!$M$14-0.000000001,$A14&lt;=Model!$M$14+Model!$M$15+0.000000001),Model!$M$12,(Model!$AJ$13*L14+Model!$AJ$14*N14+Model!$AJ$15*M13+Model!$AJ$16*M15)/Model!$AJ$17)))</f>
        <v>1.1102230246251565E-16</v>
      </c>
      <c r="N60" s="15">
        <f ca="1">IF(Model!$M$18=0,NA(),ABS(N14-IF(AND(Model!$M$16=1,N$4&gt;=Model!$M$13-0.000000001,N$4&lt;=Model!$M$13+Model!$M$15+0.000000001,$A14&gt;=Model!$M$14-0.000000001,$A14&lt;=Model!$M$14+Model!$M$15+0.000000001),Model!$M$12,(Model!$AJ$13*M14+Model!$AJ$14*O14+Model!$AJ$15*N13+Model!$AJ$16*N15)/Model!$AJ$17)))</f>
        <v>1.1102230246251565E-16</v>
      </c>
      <c r="O60" s="15">
        <f ca="1">IF(Model!$M$18=0,NA(),ABS(O14-IF(AND(Model!$M$16=1,O$4&gt;=Model!$M$13-0.000000001,O$4&lt;=Model!$M$13+Model!$M$15+0.000000001,$A14&gt;=Model!$M$14-0.000000001,$A14&lt;=Model!$M$14+Model!$M$15+0.000000001),Model!$M$12,(Model!$AJ$13*N14+Model!$AJ$14*P14+Model!$AJ$15*O13+Model!$AJ$16*O15)/Model!$AJ$17)))</f>
        <v>2.2204460492503131E-16</v>
      </c>
      <c r="P60" s="15">
        <f ca="1">IF(Model!$M$18=0,NA(),ABS(P14-IF(AND(Model!$M$16=1,P$4&gt;=Model!$M$13-0.000000001,P$4&lt;=Model!$M$13+Model!$M$15+0.000000001,$A14&gt;=Model!$M$14-0.000000001,$A14&lt;=Model!$M$14+Model!$M$15+0.000000001),Model!$M$12,(Model!$AJ$13*O14+Model!$AJ$14*Q14+Model!$AJ$15*P13+Model!$AJ$16*P15)/Model!$AJ$17)))</f>
        <v>0</v>
      </c>
      <c r="Q60" s="15">
        <f ca="1">IF(Model!$M$18=0,NA(),ABS(Q14-IF(AND(Model!$M$16=1,Q$4&gt;=Model!$M$13-0.000000001,Q$4&lt;=Model!$M$13+Model!$M$15+0.000000001,$A14&gt;=Model!$M$14-0.000000001,$A14&lt;=Model!$M$14+Model!$M$15+0.000000001),Model!$M$12,(Model!$AJ$13*P14+Model!$AJ$14*R14+Model!$AJ$15*Q13+Model!$AJ$16*Q15)/Model!$AJ$17)))</f>
        <v>0</v>
      </c>
      <c r="R60" s="15">
        <f ca="1">IF(Model!$M$18=0,NA(),ABS(R14-IF(AND(Model!$M$16=1,R$4&gt;=Model!$M$13-0.000000001,R$4&lt;=Model!$M$13+Model!$M$15+0.000000001,$A14&gt;=Model!$M$14-0.000000001,$A14&lt;=Model!$M$14+Model!$M$15+0.000000001),Model!$M$12,(Model!$AJ$13*Q14+Model!$AJ$14*S14+Model!$AJ$15*R13+Model!$AJ$16*R15)/Model!$AJ$17)))</f>
        <v>3.3306690738754696E-16</v>
      </c>
      <c r="S60" s="15">
        <f ca="1">IF(Model!$M$18=0,NA(),ABS(S14-IF(AND(Model!$M$16=1,S$4&gt;=Model!$M$13-0.000000001,S$4&lt;=Model!$M$13+Model!$M$15+0.000000001,$A14&gt;=Model!$M$14-0.000000001,$A14&lt;=Model!$M$14+Model!$M$15+0.000000001),Model!$M$12,(Model!$AJ$13*R14+Model!$AJ$14*T14+Model!$AJ$15*S13+Model!$AJ$16*S15)/Model!$AJ$17)))</f>
        <v>2.2204460492503131E-16</v>
      </c>
      <c r="T60" s="15">
        <f ca="1">IF(Model!$M$18=0,NA(),ABS(T14-IF(AND(Model!$M$16=1,T$4&gt;=Model!$M$13-0.000000001,T$4&lt;=Model!$M$13+Model!$M$15+0.000000001,$A14&gt;=Model!$M$14-0.000000001,$A14&lt;=Model!$M$14+Model!$M$15+0.000000001),Model!$M$12,(Model!$AJ$13*S14+Model!$AJ$14*U14+Model!$AJ$15*T13+Model!$AJ$16*T15)/Model!$AJ$17)))</f>
        <v>3.3306690738754696E-16</v>
      </c>
      <c r="U60" s="15">
        <f ca="1">IF(Model!$M$18=0,NA(),ABS(U14-IF(AND(Model!$M$16=1,U$4&gt;=Model!$M$13-0.000000001,U$4&lt;=Model!$M$13+Model!$M$15+0.000000001,$A14&gt;=Model!$M$14-0.000000001,$A14&lt;=Model!$M$14+Model!$M$15+0.000000001),Model!$M$12,(Model!$AJ$13*T14+Model!$AJ$14*V14+Model!$AJ$15*U13+Model!$AJ$16*U15)/Model!$AJ$17)))</f>
        <v>2.2204460492503131E-16</v>
      </c>
      <c r="V60" s="15">
        <f ca="1">IF(Model!$M$18=0,NA(),ABS(V14-IF(AND(Model!$M$16=1,V$4&gt;=Model!$M$13-0.000000001,V$4&lt;=Model!$M$13+Model!$M$15+0.000000001,$A14&gt;=Model!$M$14-0.000000001,$A14&lt;=Model!$M$14+Model!$M$15+0.000000001),Model!$M$12,(Model!$AJ$13*U14+Model!$AJ$14*W14+Model!$AJ$15*V13+Model!$AJ$16*V15)/Model!$AJ$17)))</f>
        <v>2.2204460492503131E-16</v>
      </c>
      <c r="W60" s="15">
        <f ca="1">IF(Model!$M$18=0,NA(),ABS(W14-IF(AND(Model!$M$16=1,W$4&gt;=Model!$M$13-0.000000001,W$4&lt;=Model!$M$13+Model!$M$15+0.000000001,$A14&gt;=Model!$M$14-0.000000001,$A14&lt;=Model!$M$14+Model!$M$15+0.000000001),Model!$M$12,(Model!$AJ$13*V14+Model!$AJ$14*X14+Model!$AJ$15*W13+Model!$AJ$16*W15)/Model!$AJ$17)))</f>
        <v>3.3306690738754696E-16</v>
      </c>
      <c r="X60" s="15">
        <f ca="1">IF(Model!$M$18=0,NA(),ABS(X14-IF(AND(Model!$M$16=1,X$4&gt;=Model!$M$13-0.000000001,X$4&lt;=Model!$M$13+Model!$M$15+0.000000001,$A14&gt;=Model!$M$14-0.000000001,$A14&lt;=Model!$M$14+Model!$M$15+0.000000001),Model!$M$12,(Model!$AJ$13*W14+Model!$AJ$14*Y14+Model!$AJ$15*X13+Model!$AJ$16*X15)/Model!$AJ$17)))</f>
        <v>3.3306690738754696E-16</v>
      </c>
      <c r="Y60" s="15">
        <f ca="1">IF(Model!$M$18=0,NA(),ABS(Y14-IF(AND(Model!$M$16=1,Y$4&gt;=Model!$M$13-0.000000001,Y$4&lt;=Model!$M$13+Model!$M$15+0.000000001,$A14&gt;=Model!$M$14-0.000000001,$A14&lt;=Model!$M$14+Model!$M$15+0.000000001),Model!$M$12,(Model!$AJ$13*X14+Model!$AJ$14*Z14+Model!$AJ$15*Y13+Model!$AJ$16*Y15)/Model!$AJ$17)))</f>
        <v>3.3306690738754696E-16</v>
      </c>
      <c r="Z60" s="15">
        <f ca="1">IF(Model!$M$18=0,NA(),ABS(Z14-IF(AND(Model!$M$16=1,Z$4&gt;=Model!$M$13-0.000000001,Z$4&lt;=Model!$M$13+Model!$M$15+0.000000001,$A14&gt;=Model!$M$14-0.000000001,$A14&lt;=Model!$M$14+Model!$M$15+0.000000001),Model!$M$12,(Model!$AJ$13*Y14+Model!$AJ$14*AA14+Model!$AJ$15*Z13+Model!$AJ$16*Z15)/Model!$AJ$17)))</f>
        <v>6.6613381477509392E-16</v>
      </c>
      <c r="AA60" s="15">
        <f ca="1">IF(Model!$M$18=0,NA(),ABS(AA14-IF(AND(Model!$M$16=1,AA$4&gt;=Model!$M$13-0.000000001,AA$4&lt;=Model!$M$13+Model!$M$15+0.000000001,$A14&gt;=Model!$M$14-0.000000001,$A14&lt;=Model!$M$14+Model!$M$15+0.000000001),Model!$M$12,(Model!$AJ$13*Z14+Model!$AJ$14*AB14+Model!$AJ$15*AA13+Model!$AJ$16*AA15)/Model!$AJ$17)))</f>
        <v>7.7715611723760958E-16</v>
      </c>
      <c r="AB60" s="15">
        <f ca="1">IF(Model!$M$18=0,NA(),ABS(AB14-IF(AND(Model!$M$16=1,AB$4&gt;=Model!$M$13-0.000000001,AB$4&lt;=Model!$M$13+Model!$M$15+0.000000001,$A14&gt;=Model!$M$14-0.000000001,$A14&lt;=Model!$M$14+Model!$M$15+0.000000001),Model!$M$12,(Model!$AJ$13*AA14+Model!$AJ$14*AC14+Model!$AJ$15*AB13+Model!$AJ$16*AB15)/Model!$AJ$17)))</f>
        <v>9.9920072216264089E-16</v>
      </c>
      <c r="AC60" s="15">
        <f ca="1">IF(Model!$M$18=0,NA(),ABS(AC14-IF(AND(Model!$M$16=1,AC$4&gt;=Model!$M$13-0.000000001,AC$4&lt;=Model!$M$13+Model!$M$15+0.000000001,$A14&gt;=Model!$M$14-0.000000001,$A14&lt;=Model!$M$14+Model!$M$15+0.000000001),Model!$M$12,(Model!$AJ$13*AB14+Model!$AJ$14*AD14+Model!$AJ$15*AC13+Model!$AJ$16*AC15)/Model!$AJ$17)))</f>
        <v>1.2212453270876722E-15</v>
      </c>
      <c r="AD60" s="15">
        <f ca="1">IF(Model!$M$18=0,NA(),ABS(AD14-IF(AND(Model!$M$16=1,AD$4&gt;=Model!$M$13-0.000000001,AD$4&lt;=Model!$M$13+Model!$M$15+0.000000001,$A14&gt;=Model!$M$14-0.000000001,$A14&lt;=Model!$M$14+Model!$M$15+0.000000001),Model!$M$12,(Model!$AJ$13*AC14+Model!$AJ$14*AE14+Model!$AJ$15*AD13+Model!$AJ$16*AD15)/Model!$AJ$17)))</f>
        <v>1.4432899320127035E-15</v>
      </c>
      <c r="AE60" s="15">
        <f ca="1">IF(Model!$M$18=0,NA(),ABS(AE14-IF(AND(Model!$M$16=1,AE$4&gt;=Model!$M$13-0.000000001,AE$4&lt;=Model!$M$13+Model!$M$15+0.000000001,$A14&gt;=Model!$M$14-0.000000001,$A14&lt;=Model!$M$14+Model!$M$15+0.000000001),Model!$M$12,(Model!$AJ$13*AD14+Model!$AJ$14*AF14+Model!$AJ$15*AE13+Model!$AJ$16*AE15)/Model!$AJ$17)))</f>
        <v>1.9984014443252818E-15</v>
      </c>
      <c r="AF60" s="15">
        <f ca="1">IF(Model!$M$18=0,NA(),ABS(AF14-IF(AND(Model!$M$16=1,AF$4&gt;=Model!$M$13-0.000000001,AF$4&lt;=Model!$M$13+Model!$M$15+0.000000001,$A14&gt;=Model!$M$14-0.000000001,$A14&lt;=Model!$M$14+Model!$M$15+0.000000001),Model!$M$12,(Model!$AJ$13*AE14+Model!$AJ$14*AG14+Model!$AJ$15*AF13+Model!$AJ$16*AF15)/Model!$AJ$17)))</f>
        <v>2.6645352591003757E-15</v>
      </c>
      <c r="AG60" s="15">
        <f ca="1">IF(Model!$M$18=0,NA(),ABS(AG14-IF(AND(Model!$M$16=1,AG$4&gt;=Model!$M$13-0.000000001,AG$4&lt;=Model!$M$13+Model!$M$15+0.000000001,$A14&gt;=Model!$M$14-0.000000001,$A14&lt;=Model!$M$14+Model!$M$15+0.000000001),Model!$M$12,(Model!$AJ$13*AF14+Model!$AJ$14*AH14+Model!$AJ$15*AG13+Model!$AJ$16*AG15)/Model!$AJ$17)))</f>
        <v>3.219646771412954E-15</v>
      </c>
      <c r="AH60" s="15">
        <f ca="1">IF(Model!$M$18=0,NA(),ABS(AH14-IF(AND(Model!$M$16=1,AH$4&gt;=Model!$M$13-0.000000001,AH$4&lt;=Model!$M$13+Model!$M$15+0.000000001,$A14&gt;=Model!$M$14-0.000000001,$A14&lt;=Model!$M$14+Model!$M$15+0.000000001),Model!$M$12,(Model!$AJ$13*AG14+Model!$AJ$14*AI14+Model!$AJ$15*AH13+Model!$AJ$16*AH15)/Model!$AJ$17)))</f>
        <v>4.1078251911130792E-15</v>
      </c>
      <c r="AI60" s="15">
        <f ca="1">IF(Model!$M$18=0,NA(),ABS(AI14-IF(AND(Model!$M$16=1,AI$4&gt;=Model!$M$13-0.000000001,AI$4&lt;=Model!$M$13+Model!$M$15+0.000000001,$A14&gt;=Model!$M$14-0.000000001,$A14&lt;=Model!$M$14+Model!$M$15+0.000000001),Model!$M$12,(Model!$AJ$13*AH14+Model!$AJ$14*AJ14+Model!$AJ$15*AI13+Model!$AJ$16*AI15)/Model!$AJ$17)))</f>
        <v>5.2180482157382357E-15</v>
      </c>
      <c r="AJ60" s="15">
        <f ca="1">IF(Model!$M$18=0,NA(),ABS(AJ14-IF(AND(Model!$M$16=1,AJ$4&gt;=Model!$M$13-0.000000001,AJ$4&lt;=Model!$M$13+Model!$M$15+0.000000001,$A14&gt;=Model!$M$14-0.000000001,$A14&lt;=Model!$M$14+Model!$M$15+0.000000001),Model!$M$12,(Model!$AJ$13*AI14+Model!$AJ$14*AK14+Model!$AJ$15*AJ13+Model!$AJ$16*AJ15)/Model!$AJ$17)))</f>
        <v>6.5503158452884236E-15</v>
      </c>
      <c r="AK60" s="15">
        <f ca="1">IF(Model!$M$18=0,NA(),ABS(AK14-IF(AND(Model!$M$16=1,AK$4&gt;=Model!$M$13-0.000000001,AK$4&lt;=Model!$M$13+Model!$M$15+0.000000001,$A14&gt;=Model!$M$14-0.000000001,$A14&lt;=Model!$M$14+Model!$M$15+0.000000001),Model!$M$12,(Model!$AJ$13*AJ14+Model!$AJ$14*AL14+Model!$AJ$15*AK13+Model!$AJ$16*AK15)/Model!$AJ$17)))</f>
        <v>8.2156503822261584E-15</v>
      </c>
      <c r="AL60" s="15">
        <f ca="1">IF(Model!$M$18=0,NA(),ABS(AL14-IF(AND(Model!$M$16=1,AL$4&gt;=Model!$M$13-0.000000001,AL$4&lt;=Model!$M$13+Model!$M$15+0.000000001,$A14&gt;=Model!$M$14-0.000000001,$A14&lt;=Model!$M$14+Model!$M$15+0.000000001),Model!$M$12,(Model!$AJ$13*AK14+Model!$AJ$14*AM14+Model!$AJ$15*AL13+Model!$AJ$16*AL15)/Model!$AJ$17)))</f>
        <v>1.0325074129013956E-14</v>
      </c>
      <c r="AM60" s="15">
        <f ca="1">IF(Model!$M$18=0,NA(),ABS(AM14-IF(AND(Model!$M$16=1,AM$4&gt;=Model!$M$13-0.000000001,AM$4&lt;=Model!$M$13+Model!$M$15+0.000000001,$A14&gt;=Model!$M$14-0.000000001,$A14&lt;=Model!$M$14+Model!$M$15+0.000000001),Model!$M$12,(Model!$AJ$13*AL14+Model!$AJ$14*AN14+Model!$AJ$15*AM13+Model!$AJ$16*AM15)/Model!$AJ$17)))</f>
        <v>1.27675647831893E-14</v>
      </c>
      <c r="AN60" s="15">
        <f ca="1">IF(Model!$M$18=0,NA(),ABS(AN14-IF(AND(Model!$M$16=1,AN$4&gt;=Model!$M$13-0.000000001,AN$4&lt;=Model!$M$13+Model!$M$15+0.000000001,$A14&gt;=Model!$M$14-0.000000001,$A14&lt;=Model!$M$14+Model!$M$15+0.000000001),Model!$M$12,(Model!$AJ$13*AM14+Model!$AJ$14*AO14+Model!$AJ$15*AN13+Model!$AJ$16*AN15)/Model!$AJ$17)))</f>
        <v>1.5654144647214707E-14</v>
      </c>
      <c r="AO60" s="15">
        <f ca="1">IF(Model!$M$18=0,NA(),ABS(AO14-IF(AND(Model!$M$16=1,AO$4&gt;=Model!$M$13-0.000000001,AO$4&lt;=Model!$M$13+Model!$M$15+0.000000001,$A14&gt;=Model!$M$14-0.000000001,$A14&lt;=Model!$M$14+Model!$M$15+0.000000001),Model!$M$12,(Model!$AJ$13*AN14+Model!$AJ$14*AP14+Model!$AJ$15*AO13+Model!$AJ$16*AO15)/Model!$AJ$17)))</f>
        <v>1.9317880628477724E-14</v>
      </c>
      <c r="AP60" s="15">
        <f ca="1">IF(Model!$M$18=0,NA(),ABS(AP14-IF(AND(Model!$M$16=1,AP$4&gt;=Model!$M$13-0.000000001,AP$4&lt;=Model!$M$13+Model!$M$15+0.000000001,$A14&gt;=Model!$M$14-0.000000001,$A14&lt;=Model!$M$14+Model!$M$15+0.000000001),Model!$M$12,(Model!$AJ$13*AO14+Model!$AJ$14*AQ14+Model!$AJ$15*AP13+Model!$AJ$16*AP15)/Model!$AJ$17)))</f>
        <v>2.3536728122053319E-14</v>
      </c>
      <c r="AQ60" s="15">
        <f ca="1">IF(Model!$M$18=0,NA(),ABS(AQ14-IF(AND(Model!$M$16=1,AQ$4&gt;=Model!$M$13-0.000000001,AQ$4&lt;=Model!$M$13+Model!$M$15+0.000000001,$A14&gt;=Model!$M$14-0.000000001,$A14&lt;=Model!$M$14+Model!$M$15+0.000000001),Model!$M$12,(Model!$AJ$13*AP14+Model!$AJ$14*AR14+Model!$AJ$15*AQ13+Model!$AJ$16*AQ15)/Model!$AJ$17)))</f>
        <v>2.8532731732866523E-14</v>
      </c>
      <c r="AR60" s="15">
        <f ca="1">IF(Model!$M$18=0,NA(),ABS(AR14-IF(AND(Model!$M$16=1,AR$4&gt;=Model!$M$13-0.000000001,AR$4&lt;=Model!$M$13+Model!$M$15+0.000000001,$A14&gt;=Model!$M$14-0.000000001,$A14&lt;=Model!$M$14+Model!$M$15+0.000000001),Model!$M$12,(Model!$AJ$13*AQ14+Model!$AJ$14*AS14+Model!$AJ$15*AR13+Model!$AJ$16*AR15)/Model!$AJ$17)))</f>
        <v>3.4638958368304884E-14</v>
      </c>
      <c r="AS60" s="15">
        <f ca="1">IF(Model!$M$18=0,NA(),ABS(AS14-IF(AND(Model!$M$16=1,AS$4&gt;=Model!$M$13-0.000000001,AS$4&lt;=Model!$M$13+Model!$M$15+0.000000001,$A14&gt;=Model!$M$14-0.000000001,$A14&lt;=Model!$M$14+Model!$M$15+0.000000001),Model!$M$12,(Model!$AJ$13*AR14+Model!$AJ$14*AT14+Model!$AJ$15*AS13+Model!$AJ$16*AS15)/Model!$AJ$17)))</f>
        <v>4.1522341120980855E-14</v>
      </c>
      <c r="AT60" s="15">
        <f ca="1">IF(Model!$M$18=0,NA(),ABS(AT14-IF(AND(Model!$M$16=1,AT$4&gt;=Model!$M$13-0.000000001,AT$4&lt;=Model!$M$13+Model!$M$15+0.000000001,$A14&gt;=Model!$M$14-0.000000001,$A14&lt;=Model!$M$14+Model!$M$15+0.000000001),Model!$M$12,(Model!$AJ$13*AS14+Model!$AJ$14*AU14+Model!$AJ$15*AT13+Model!$AJ$16*AT15)/Model!$AJ$17)))</f>
        <v>4.9737991503207013E-14</v>
      </c>
      <c r="AU60" s="15">
        <f ca="1">IF(Model!$M$18=0,NA(),ABS(AU14-IF(AND(Model!$M$16=1,AU$4&gt;=Model!$M$13-0.000000001,AU$4&lt;=Model!$M$13+Model!$M$15+0.000000001,$A14&gt;=Model!$M$14-0.000000001,$A14&lt;=Model!$M$14+Model!$M$15+0.000000001),Model!$M$12,(Model!$AJ$13*AT14+Model!$AJ$14*AV14+Model!$AJ$15*AU13+Model!$AJ$16*AU15)/Model!$AJ$17)))</f>
        <v>5.9230398363752101E-14</v>
      </c>
      <c r="AV60" s="15">
        <f ca="1">IF(Model!$M$18=0,NA(),ABS(AV14-IF(AND(Model!$M$16=1,AV$4&gt;=Model!$M$13-0.000000001,AV$4&lt;=Model!$M$13+Model!$M$15+0.000000001,$A14&gt;=Model!$M$14-0.000000001,$A14&lt;=Model!$M$14+Model!$M$15+0.000000001),Model!$M$12,(Model!$AJ$13*AU14+Model!$AJ$14*AW14+Model!$AJ$15*AV13+Model!$AJ$16*AV15)/Model!$AJ$17)))</f>
        <v>7.0221606307541151E-14</v>
      </c>
      <c r="AW60" s="15">
        <f ca="1">IF(Model!$M$18=0,NA(),ABS(AW14-IF(AND(Model!$M$16=1,AW$4&gt;=Model!$M$13-0.000000001,AW$4&lt;=Model!$M$13+Model!$M$15+0.000000001,$A14&gt;=Model!$M$14-0.000000001,$A14&lt;=Model!$M$14+Model!$M$15+0.000000001),Model!$M$12,(Model!$AJ$13*AV14+Model!$AJ$14*AX14+Model!$AJ$15*AW13+Model!$AJ$16*AW15)/Model!$AJ$17)))</f>
        <v>8.2933659939499194E-14</v>
      </c>
      <c r="AX60" s="15">
        <f ca="1">IF(Model!$M$18=0,NA(),ABS(AX14-IF(AND(Model!$M$16=1,AX$4&gt;=Model!$M$13-0.000000001,AX$4&lt;=Model!$M$13+Model!$M$15+0.000000001,$A14&gt;=Model!$M$14-0.000000001,$A14&lt;=Model!$M$14+Model!$M$15+0.000000001),Model!$M$12,(Model!$AJ$13*AW14+Model!$AJ$14*AY14+Model!$AJ$15*AX13+Model!$AJ$16*AX15)/Model!$AJ$17)))</f>
        <v>9.7255536957163713E-14</v>
      </c>
      <c r="AY60" s="15">
        <f ca="1">IF(Model!$M$18=0,NA(),ABS(AY14-IF(AND(Model!$M$16=1,AY$4&gt;=Model!$M$13-0.000000001,AY$4&lt;=Model!$M$13+Model!$M$15+0.000000001,$A14&gt;=Model!$M$14-0.000000001,$A14&lt;=Model!$M$14+Model!$M$15+0.000000001),Model!$M$12,(Model!$AJ$13*AX14+Model!$AJ$14*AZ14+Model!$AJ$15*AY13+Model!$AJ$16*AY15)/Model!$AJ$17)))</f>
        <v>1.1335377081422848E-13</v>
      </c>
      <c r="AZ60" s="15">
        <f ca="1">IF(Model!$M$18=0,NA(),ABS(AZ14-IF(AND(Model!$M$16=1,AZ$4&gt;=Model!$M$13-0.000000001,AZ$4&lt;=Model!$M$13+Model!$M$15+0.000000001,$A14&gt;=Model!$M$14-0.000000001,$A14&lt;=Model!$M$14+Model!$M$15+0.000000001),Model!$M$12,(Model!$AJ$13*AY14+Model!$AJ$14*BA14+Model!$AJ$15*AZ13+Model!$AJ$16*AZ15)/Model!$AJ$17)))</f>
        <v>1.3133938381315602E-13</v>
      </c>
      <c r="BA60" s="15">
        <f ca="1">IF(Model!$M$18=0,NA(),ABS(BA14-IF(AND(Model!$M$16=1,BA$4&gt;=Model!$M$13-0.000000001,BA$4&lt;=Model!$M$13+Model!$M$15+0.000000001,$A14&gt;=Model!$M$14-0.000000001,$A14&lt;=Model!$M$14+Model!$M$15+0.000000001),Model!$M$12,(Model!$AJ$13*AZ14+Model!$AJ$14*BB14+Model!$AJ$15*BA13+Model!$AJ$16*BA15)/Model!$AJ$17)))</f>
        <v>1.5093482019779003E-13</v>
      </c>
      <c r="BB60" s="15">
        <f ca="1">IF(Model!$M$18=0,NA(),ABS(BB14-IF(AND(Model!$M$16=1,BB$4&gt;=Model!$M$13-0.000000001,BB$4&lt;=Model!$M$13+Model!$M$15+0.000000001,$A14&gt;=Model!$M$14-0.000000001,$A14&lt;=Model!$M$14+Model!$M$15+0.000000001),Model!$M$12,(Model!$AJ$13*BA14+Model!$AJ$14*BC14+Model!$AJ$15*BB13+Model!$AJ$16*BB15)/Model!$AJ$17)))</f>
        <v>1.7225110227059304E-13</v>
      </c>
      <c r="BC60" s="15">
        <f ca="1">IF(Model!$M$18=0,NA(),ABS(BC14-IF(AND(Model!$M$16=1,BC$4&gt;=Model!$M$13-0.000000001,BC$4&lt;=Model!$M$13+Model!$M$15+0.000000001,$A14&gt;=Model!$M$14-0.000000001,$A14&lt;=Model!$M$14+Model!$M$15+0.000000001),Model!$M$12,(Model!$AJ$13*BB14+Model!$AJ$14*BD14+Model!$AJ$15*BC13+Model!$AJ$16*BC15)/Model!$AJ$17)))</f>
        <v>1.9462209621678994E-13</v>
      </c>
      <c r="BD60" s="15">
        <f ca="1">IF(Model!$M$18=0,NA(),ABS(BD14-IF(AND(Model!$M$16=1,BD$4&gt;=Model!$M$13-0.000000001,BD$4&lt;=Model!$M$13+Model!$M$15+0.000000001,$A14&gt;=Model!$M$14-0.000000001,$A14&lt;=Model!$M$14+Model!$M$15+0.000000001),Model!$M$12,(Model!$AJ$13*BC14+Model!$AJ$14*BE14+Model!$AJ$15*BD13+Model!$AJ$16*BD15)/Model!$AJ$17)))</f>
        <v>2.1793677973391823E-13</v>
      </c>
      <c r="BE60" s="15">
        <f ca="1">IF(Model!$M$18=0,NA(),ABS(BE14-IF(AND(Model!$M$16=1,BE$4&gt;=Model!$M$13-0.000000001,BE$4&lt;=Model!$M$13+Model!$M$15+0.000000001,$A14&gt;=Model!$M$14-0.000000001,$A14&lt;=Model!$M$14+Model!$M$15+0.000000001),Model!$M$12,(Model!$AJ$13*BD14+Model!$AJ$14*BF14+Model!$AJ$15*BE13+Model!$AJ$16*BE15)/Model!$AJ$17)))</f>
        <v>2.4108492979735274E-13</v>
      </c>
      <c r="BF60" s="15">
        <f ca="1">IF(Model!$M$18=0,NA(),ABS(BF14-IF(AND(Model!$M$16=1,BF$4&gt;=Model!$M$13-0.000000001,BF$4&lt;=Model!$M$13+Model!$M$15+0.000000001,$A14&gt;=Model!$M$14-0.000000001,$A14&lt;=Model!$M$14+Model!$M$15+0.000000001),Model!$M$12,(Model!$AJ$13*BE14+Model!$AJ$14*BG14+Model!$AJ$15*BF13+Model!$AJ$16*BF15)/Model!$AJ$17)))</f>
        <v>2.6284530108000581E-13</v>
      </c>
      <c r="BG60" s="15">
        <f ca="1">IF(Model!$M$18=0,NA(),ABS(BG14-IF(AND(Model!$M$16=1,BG$4&gt;=Model!$M$13-0.000000001,BG$4&lt;=Model!$M$13+Model!$M$15+0.000000001,$A14&gt;=Model!$M$14-0.000000001,$A14&lt;=Model!$M$14+Model!$M$15+0.000000001),Model!$M$12,(Model!$AJ$13*BF14+Model!$AJ$14*BH14+Model!$AJ$15*BG13+Model!$AJ$16*BG15)/Model!$AJ$17)))</f>
        <v>2.8166358134740221E-13</v>
      </c>
      <c r="BH60" s="15">
        <f ca="1">IF(Model!$M$18=0,NA(),ABS(BH14-IF(AND(Model!$M$16=1,BH$4&gt;=Model!$M$13-0.000000001,BH$4&lt;=Model!$M$13+Model!$M$15+0.000000001,$A14&gt;=Model!$M$14-0.000000001,$A14&lt;=Model!$M$14+Model!$M$15+0.000000001),Model!$M$12,(Model!$AJ$13*BG14+Model!$AJ$14*BI14+Model!$AJ$15*BH13+Model!$AJ$16*BH15)/Model!$AJ$17)))</f>
        <v>2.9531932455029164E-13</v>
      </c>
      <c r="BI60" s="15">
        <f ca="1">IF(Model!$M$18=0,NA(),ABS(BI14-IF(AND(Model!$M$16=1,BI$4&gt;=Model!$M$13-0.000000001,BI$4&lt;=Model!$M$13+Model!$M$15+0.000000001,$A14&gt;=Model!$M$14-0.000000001,$A14&lt;=Model!$M$14+Model!$M$15+0.000000001),Model!$M$12,(Model!$AJ$13*BH14+Model!$AJ$14*BJ14+Model!$AJ$15*BI13+Model!$AJ$16*BI15)/Model!$AJ$17)))</f>
        <v>3.0031532816110484E-13</v>
      </c>
      <c r="BJ60" s="15">
        <f ca="1">IF(Model!$M$18=0,NA(),ABS(BJ14-IF(AND(Model!$M$16=1,BJ$4&gt;=Model!$M$13-0.000000001,BJ$4&lt;=Model!$M$13+Model!$M$15+0.000000001,$A14&gt;=Model!$M$14-0.000000001,$A14&lt;=Model!$M$14+Model!$M$15+0.000000001),Model!$M$12,BI14)))</f>
        <v>0</v>
      </c>
      <c r="BK60" s="1"/>
    </row>
    <row r="61" spans="1:63" ht="13.5" customHeight="1">
      <c r="A61" s="1"/>
      <c r="B61" s="15">
        <f>IF(Model!$M$18=0,NA(),ABS(B15-IF(AND(Model!$M$16=1,B$4&gt;=Model!$M$13-0.000000001,B$4&lt;=Model!$M$13+Model!$M$15+0.000000001,$A15&gt;=Model!$M$14-0.000000001,$A15&lt;=Model!$M$14+Model!$M$15+0.000000001),Model!$M$12,Model!$M$11)))</f>
        <v>0</v>
      </c>
      <c r="C61" s="15">
        <f ca="1">IF(Model!$M$18=0,NA(),ABS(C15-IF(AND(Model!$M$16=1,C$4&gt;=Model!$M$13-0.000000001,C$4&lt;=Model!$M$13+Model!$M$15+0.000000001,$A15&gt;=Model!$M$14-0.000000001,$A15&lt;=Model!$M$14+Model!$M$15+0.000000001),Model!$M$12,(Model!$AJ$13*B15+Model!$AJ$14*D15+Model!$AJ$15*C14+Model!$AJ$16*C16)/Model!$AJ$17)))</f>
        <v>0</v>
      </c>
      <c r="D61" s="15">
        <f ca="1">IF(Model!$M$18=0,NA(),ABS(D15-IF(AND(Model!$M$16=1,D$4&gt;=Model!$M$13-0.000000001,D$4&lt;=Model!$M$13+Model!$M$15+0.000000001,$A15&gt;=Model!$M$14-0.000000001,$A15&lt;=Model!$M$14+Model!$M$15+0.000000001),Model!$M$12,(Model!$AJ$13*C15+Model!$AJ$14*E15+Model!$AJ$15*D14+Model!$AJ$16*D16)/Model!$AJ$17)))</f>
        <v>1.1102230246251565E-16</v>
      </c>
      <c r="E61" s="15">
        <f ca="1">IF(Model!$M$18=0,NA(),ABS(E15-IF(AND(Model!$M$16=1,E$4&gt;=Model!$M$13-0.000000001,E$4&lt;=Model!$M$13+Model!$M$15+0.000000001,$A15&gt;=Model!$M$14-0.000000001,$A15&lt;=Model!$M$14+Model!$M$15+0.000000001),Model!$M$12,(Model!$AJ$13*D15+Model!$AJ$14*F15+Model!$AJ$15*E14+Model!$AJ$16*E16)/Model!$AJ$17)))</f>
        <v>0</v>
      </c>
      <c r="F61" s="15">
        <f ca="1">IF(Model!$M$18=0,NA(),ABS(F15-IF(AND(Model!$M$16=1,F$4&gt;=Model!$M$13-0.000000001,F$4&lt;=Model!$M$13+Model!$M$15+0.000000001,$A15&gt;=Model!$M$14-0.000000001,$A15&lt;=Model!$M$14+Model!$M$15+0.000000001),Model!$M$12,(Model!$AJ$13*E15+Model!$AJ$14*G15+Model!$AJ$15*F14+Model!$AJ$16*F16)/Model!$AJ$17)))</f>
        <v>0</v>
      </c>
      <c r="G61" s="15">
        <f ca="1">IF(Model!$M$18=0,NA(),ABS(G15-IF(AND(Model!$M$16=1,G$4&gt;=Model!$M$13-0.000000001,G$4&lt;=Model!$M$13+Model!$M$15+0.000000001,$A15&gt;=Model!$M$14-0.000000001,$A15&lt;=Model!$M$14+Model!$M$15+0.000000001),Model!$M$12,(Model!$AJ$13*F15+Model!$AJ$14*H15+Model!$AJ$15*G14+Model!$AJ$16*G16)/Model!$AJ$17)))</f>
        <v>0</v>
      </c>
      <c r="H61" s="15">
        <f ca="1">IF(Model!$M$18=0,NA(),ABS(H15-IF(AND(Model!$M$16=1,H$4&gt;=Model!$M$13-0.000000001,H$4&lt;=Model!$M$13+Model!$M$15+0.000000001,$A15&gt;=Model!$M$14-0.000000001,$A15&lt;=Model!$M$14+Model!$M$15+0.000000001),Model!$M$12,(Model!$AJ$13*G15+Model!$AJ$14*I15+Model!$AJ$15*H14+Model!$AJ$16*H16)/Model!$AJ$17)))</f>
        <v>1.1102230246251565E-16</v>
      </c>
      <c r="I61" s="15">
        <f ca="1">IF(Model!$M$18=0,NA(),ABS(I15-IF(AND(Model!$M$16=1,I$4&gt;=Model!$M$13-0.000000001,I$4&lt;=Model!$M$13+Model!$M$15+0.000000001,$A15&gt;=Model!$M$14-0.000000001,$A15&lt;=Model!$M$14+Model!$M$15+0.000000001),Model!$M$12,(Model!$AJ$13*H15+Model!$AJ$14*J15+Model!$AJ$15*I14+Model!$AJ$16*I16)/Model!$AJ$17)))</f>
        <v>0</v>
      </c>
      <c r="J61" s="15">
        <f ca="1">IF(Model!$M$18=0,NA(),ABS(J15-IF(AND(Model!$M$16=1,J$4&gt;=Model!$M$13-0.000000001,J$4&lt;=Model!$M$13+Model!$M$15+0.000000001,$A15&gt;=Model!$M$14-0.000000001,$A15&lt;=Model!$M$14+Model!$M$15+0.000000001),Model!$M$12,(Model!$AJ$13*I15+Model!$AJ$14*K15+Model!$AJ$15*J14+Model!$AJ$16*J16)/Model!$AJ$17)))</f>
        <v>2.2204460492503131E-16</v>
      </c>
      <c r="K61" s="15">
        <f ca="1">IF(Model!$M$18=0,NA(),ABS(K15-IF(AND(Model!$M$16=1,K$4&gt;=Model!$M$13-0.000000001,K$4&lt;=Model!$M$13+Model!$M$15+0.000000001,$A15&gt;=Model!$M$14-0.000000001,$A15&lt;=Model!$M$14+Model!$M$15+0.000000001),Model!$M$12,(Model!$AJ$13*J15+Model!$AJ$14*L15+Model!$AJ$15*K14+Model!$AJ$16*K16)/Model!$AJ$17)))</f>
        <v>1.1102230246251565E-16</v>
      </c>
      <c r="L61" s="15">
        <f ca="1">IF(Model!$M$18=0,NA(),ABS(L15-IF(AND(Model!$M$16=1,L$4&gt;=Model!$M$13-0.000000001,L$4&lt;=Model!$M$13+Model!$M$15+0.000000001,$A15&gt;=Model!$M$14-0.000000001,$A15&lt;=Model!$M$14+Model!$M$15+0.000000001),Model!$M$12,(Model!$AJ$13*K15+Model!$AJ$14*M15+Model!$AJ$15*L14+Model!$AJ$16*L16)/Model!$AJ$17)))</f>
        <v>1.1102230246251565E-16</v>
      </c>
      <c r="M61" s="15">
        <f ca="1">IF(Model!$M$18=0,NA(),ABS(M15-IF(AND(Model!$M$16=1,M$4&gt;=Model!$M$13-0.000000001,M$4&lt;=Model!$M$13+Model!$M$15+0.000000001,$A15&gt;=Model!$M$14-0.000000001,$A15&lt;=Model!$M$14+Model!$M$15+0.000000001),Model!$M$12,(Model!$AJ$13*L15+Model!$AJ$14*N15+Model!$AJ$15*M14+Model!$AJ$16*M16)/Model!$AJ$17)))</f>
        <v>1.1102230246251565E-16</v>
      </c>
      <c r="N61" s="15">
        <f ca="1">IF(Model!$M$18=0,NA(),ABS(N15-IF(AND(Model!$M$16=1,N$4&gt;=Model!$M$13-0.000000001,N$4&lt;=Model!$M$13+Model!$M$15+0.000000001,$A15&gt;=Model!$M$14-0.000000001,$A15&lt;=Model!$M$14+Model!$M$15+0.000000001),Model!$M$12,(Model!$AJ$13*M15+Model!$AJ$14*O15+Model!$AJ$15*N14+Model!$AJ$16*N16)/Model!$AJ$17)))</f>
        <v>3.3306690738754696E-16</v>
      </c>
      <c r="O61" s="15">
        <f ca="1">IF(Model!$M$18=0,NA(),ABS(O15-IF(AND(Model!$M$16=1,O$4&gt;=Model!$M$13-0.000000001,O$4&lt;=Model!$M$13+Model!$M$15+0.000000001,$A15&gt;=Model!$M$14-0.000000001,$A15&lt;=Model!$M$14+Model!$M$15+0.000000001),Model!$M$12,(Model!$AJ$13*N15+Model!$AJ$14*P15+Model!$AJ$15*O14+Model!$AJ$16*O16)/Model!$AJ$17)))</f>
        <v>1.1102230246251565E-16</v>
      </c>
      <c r="P61" s="15">
        <f ca="1">IF(Model!$M$18=0,NA(),ABS(P15-IF(AND(Model!$M$16=1,P$4&gt;=Model!$M$13-0.000000001,P$4&lt;=Model!$M$13+Model!$M$15+0.000000001,$A15&gt;=Model!$M$14-0.000000001,$A15&lt;=Model!$M$14+Model!$M$15+0.000000001),Model!$M$12,(Model!$AJ$13*O15+Model!$AJ$14*Q15+Model!$AJ$15*P14+Model!$AJ$16*P16)/Model!$AJ$17)))</f>
        <v>0</v>
      </c>
      <c r="Q61" s="15">
        <f ca="1">IF(Model!$M$18=0,NA(),ABS(Q15-IF(AND(Model!$M$16=1,Q$4&gt;=Model!$M$13-0.000000001,Q$4&lt;=Model!$M$13+Model!$M$15+0.000000001,$A15&gt;=Model!$M$14-0.000000001,$A15&lt;=Model!$M$14+Model!$M$15+0.000000001),Model!$M$12,(Model!$AJ$13*P15+Model!$AJ$14*R15+Model!$AJ$15*Q14+Model!$AJ$16*Q16)/Model!$AJ$17)))</f>
        <v>3.3306690738754696E-16</v>
      </c>
      <c r="R61" s="15">
        <f ca="1">IF(Model!$M$18=0,NA(),ABS(R15-IF(AND(Model!$M$16=1,R$4&gt;=Model!$M$13-0.000000001,R$4&lt;=Model!$M$13+Model!$M$15+0.000000001,$A15&gt;=Model!$M$14-0.000000001,$A15&lt;=Model!$M$14+Model!$M$15+0.000000001),Model!$M$12,(Model!$AJ$13*Q15+Model!$AJ$14*S15+Model!$AJ$15*R14+Model!$AJ$16*R16)/Model!$AJ$17)))</f>
        <v>1.1102230246251565E-16</v>
      </c>
      <c r="S61" s="15">
        <f ca="1">IF(Model!$M$18=0,NA(),ABS(S15-IF(AND(Model!$M$16=1,S$4&gt;=Model!$M$13-0.000000001,S$4&lt;=Model!$M$13+Model!$M$15+0.000000001,$A15&gt;=Model!$M$14-0.000000001,$A15&lt;=Model!$M$14+Model!$M$15+0.000000001),Model!$M$12,(Model!$AJ$13*R15+Model!$AJ$14*T15+Model!$AJ$15*S14+Model!$AJ$16*S16)/Model!$AJ$17)))</f>
        <v>2.2204460492503131E-16</v>
      </c>
      <c r="T61" s="15">
        <f ca="1">IF(Model!$M$18=0,NA(),ABS(T15-IF(AND(Model!$M$16=1,T$4&gt;=Model!$M$13-0.000000001,T$4&lt;=Model!$M$13+Model!$M$15+0.000000001,$A15&gt;=Model!$M$14-0.000000001,$A15&lt;=Model!$M$14+Model!$M$15+0.000000001),Model!$M$12,(Model!$AJ$13*S15+Model!$AJ$14*U15+Model!$AJ$15*T14+Model!$AJ$16*T16)/Model!$AJ$17)))</f>
        <v>2.2204460492503131E-16</v>
      </c>
      <c r="U61" s="15">
        <f ca="1">IF(Model!$M$18=0,NA(),ABS(U15-IF(AND(Model!$M$16=1,U$4&gt;=Model!$M$13-0.000000001,U$4&lt;=Model!$M$13+Model!$M$15+0.000000001,$A15&gt;=Model!$M$14-0.000000001,$A15&lt;=Model!$M$14+Model!$M$15+0.000000001),Model!$M$12,(Model!$AJ$13*T15+Model!$AJ$14*V15+Model!$AJ$15*U14+Model!$AJ$16*U16)/Model!$AJ$17)))</f>
        <v>3.3306690738754696E-16</v>
      </c>
      <c r="V61" s="15">
        <f ca="1">IF(Model!$M$18=0,NA(),ABS(V15-IF(AND(Model!$M$16=1,V$4&gt;=Model!$M$13-0.000000001,V$4&lt;=Model!$M$13+Model!$M$15+0.000000001,$A15&gt;=Model!$M$14-0.000000001,$A15&lt;=Model!$M$14+Model!$M$15+0.000000001),Model!$M$12,(Model!$AJ$13*U15+Model!$AJ$14*W15+Model!$AJ$15*V14+Model!$AJ$16*V16)/Model!$AJ$17)))</f>
        <v>2.2204460492503131E-16</v>
      </c>
      <c r="W61" s="15">
        <f ca="1">IF(Model!$M$18=0,NA(),ABS(W15-IF(AND(Model!$M$16=1,W$4&gt;=Model!$M$13-0.000000001,W$4&lt;=Model!$M$13+Model!$M$15+0.000000001,$A15&gt;=Model!$M$14-0.000000001,$A15&lt;=Model!$M$14+Model!$M$15+0.000000001),Model!$M$12,(Model!$AJ$13*V15+Model!$AJ$14*X15+Model!$AJ$15*W14+Model!$AJ$16*W16)/Model!$AJ$17)))</f>
        <v>2.2204460492503131E-16</v>
      </c>
      <c r="X61" s="15">
        <f ca="1">IF(Model!$M$18=0,NA(),ABS(X15-IF(AND(Model!$M$16=1,X$4&gt;=Model!$M$13-0.000000001,X$4&lt;=Model!$M$13+Model!$M$15+0.000000001,$A15&gt;=Model!$M$14-0.000000001,$A15&lt;=Model!$M$14+Model!$M$15+0.000000001),Model!$M$12,(Model!$AJ$13*W15+Model!$AJ$14*Y15+Model!$AJ$15*X14+Model!$AJ$16*X16)/Model!$AJ$17)))</f>
        <v>3.3306690738754696E-16</v>
      </c>
      <c r="Y61" s="15">
        <f ca="1">IF(Model!$M$18=0,NA(),ABS(Y15-IF(AND(Model!$M$16=1,Y$4&gt;=Model!$M$13-0.000000001,Y$4&lt;=Model!$M$13+Model!$M$15+0.000000001,$A15&gt;=Model!$M$14-0.000000001,$A15&lt;=Model!$M$14+Model!$M$15+0.000000001),Model!$M$12,(Model!$AJ$13*X15+Model!$AJ$14*Z15+Model!$AJ$15*Y14+Model!$AJ$16*Y16)/Model!$AJ$17)))</f>
        <v>3.3306690738754696E-16</v>
      </c>
      <c r="Z61" s="15">
        <f ca="1">IF(Model!$M$18=0,NA(),ABS(Z15-IF(AND(Model!$M$16=1,Z$4&gt;=Model!$M$13-0.000000001,Z$4&lt;=Model!$M$13+Model!$M$15+0.000000001,$A15&gt;=Model!$M$14-0.000000001,$A15&lt;=Model!$M$14+Model!$M$15+0.000000001),Model!$M$12,(Model!$AJ$13*Y15+Model!$AJ$14*AA15+Model!$AJ$15*Z14+Model!$AJ$16*Z16)/Model!$AJ$17)))</f>
        <v>4.4408920985006262E-16</v>
      </c>
      <c r="AA61" s="15">
        <f ca="1">IF(Model!$M$18=0,NA(),ABS(AA15-IF(AND(Model!$M$16=1,AA$4&gt;=Model!$M$13-0.000000001,AA$4&lt;=Model!$M$13+Model!$M$15+0.000000001,$A15&gt;=Model!$M$14-0.000000001,$A15&lt;=Model!$M$14+Model!$M$15+0.000000001),Model!$M$12,(Model!$AJ$13*Z15+Model!$AJ$14*AB15+Model!$AJ$15*AA14+Model!$AJ$16*AA16)/Model!$AJ$17)))</f>
        <v>6.6613381477509392E-16</v>
      </c>
      <c r="AB61" s="15">
        <f ca="1">IF(Model!$M$18=0,NA(),ABS(AB15-IF(AND(Model!$M$16=1,AB$4&gt;=Model!$M$13-0.000000001,AB$4&lt;=Model!$M$13+Model!$M$15+0.000000001,$A15&gt;=Model!$M$14-0.000000001,$A15&lt;=Model!$M$14+Model!$M$15+0.000000001),Model!$M$12,(Model!$AJ$13*AA15+Model!$AJ$14*AC15+Model!$AJ$15*AB14+Model!$AJ$16*AB16)/Model!$AJ$17)))</f>
        <v>7.7715611723760958E-16</v>
      </c>
      <c r="AC61" s="15">
        <f ca="1">IF(Model!$M$18=0,NA(),ABS(AC15-IF(AND(Model!$M$16=1,AC$4&gt;=Model!$M$13-0.000000001,AC$4&lt;=Model!$M$13+Model!$M$15+0.000000001,$A15&gt;=Model!$M$14-0.000000001,$A15&lt;=Model!$M$14+Model!$M$15+0.000000001),Model!$M$12,(Model!$AJ$13*AB15+Model!$AJ$14*AD15+Model!$AJ$15*AC14+Model!$AJ$16*AC16)/Model!$AJ$17)))</f>
        <v>1.1102230246251565E-15</v>
      </c>
      <c r="AD61" s="15">
        <f ca="1">IF(Model!$M$18=0,NA(),ABS(AD15-IF(AND(Model!$M$16=1,AD$4&gt;=Model!$M$13-0.000000001,AD$4&lt;=Model!$M$13+Model!$M$15+0.000000001,$A15&gt;=Model!$M$14-0.000000001,$A15&lt;=Model!$M$14+Model!$M$15+0.000000001),Model!$M$12,(Model!$AJ$13*AC15+Model!$AJ$14*AE15+Model!$AJ$15*AD14+Model!$AJ$16*AD16)/Model!$AJ$17)))</f>
        <v>1.4432899320127035E-15</v>
      </c>
      <c r="AE61" s="15">
        <f ca="1">IF(Model!$M$18=0,NA(),ABS(AE15-IF(AND(Model!$M$16=1,AE$4&gt;=Model!$M$13-0.000000001,AE$4&lt;=Model!$M$13+Model!$M$15+0.000000001,$A15&gt;=Model!$M$14-0.000000001,$A15&lt;=Model!$M$14+Model!$M$15+0.000000001),Model!$M$12,(Model!$AJ$13*AD15+Model!$AJ$14*AF15+Model!$AJ$15*AE14+Model!$AJ$16*AE16)/Model!$AJ$17)))</f>
        <v>1.7763568394002505E-15</v>
      </c>
      <c r="AF61" s="15">
        <f ca="1">IF(Model!$M$18=0,NA(),ABS(AF15-IF(AND(Model!$M$16=1,AF$4&gt;=Model!$M$13-0.000000001,AF$4&lt;=Model!$M$13+Model!$M$15+0.000000001,$A15&gt;=Model!$M$14-0.000000001,$A15&lt;=Model!$M$14+Model!$M$15+0.000000001),Model!$M$12,(Model!$AJ$13*AE15+Model!$AJ$14*AG15+Model!$AJ$15*AF14+Model!$AJ$16*AF16)/Model!$AJ$17)))</f>
        <v>2.3314683517128287E-15</v>
      </c>
      <c r="AG61" s="15">
        <f ca="1">IF(Model!$M$18=0,NA(),ABS(AG15-IF(AND(Model!$M$16=1,AG$4&gt;=Model!$M$13-0.000000001,AG$4&lt;=Model!$M$13+Model!$M$15+0.000000001,$A15&gt;=Model!$M$14-0.000000001,$A15&lt;=Model!$M$14+Model!$M$15+0.000000001),Model!$M$12,(Model!$AJ$13*AF15+Model!$AJ$14*AH15+Model!$AJ$15*AG14+Model!$AJ$16*AG16)/Model!$AJ$17)))</f>
        <v>3.0531133177191805E-15</v>
      </c>
      <c r="AH61" s="15">
        <f ca="1">IF(Model!$M$18=0,NA(),ABS(AH15-IF(AND(Model!$M$16=1,AH$4&gt;=Model!$M$13-0.000000001,AH$4&lt;=Model!$M$13+Model!$M$15+0.000000001,$A15&gt;=Model!$M$14-0.000000001,$A15&lt;=Model!$M$14+Model!$M$15+0.000000001),Model!$M$12,(Model!$AJ$13*AG15+Model!$AJ$14*AI15+Model!$AJ$15*AH14+Model!$AJ$16*AH16)/Model!$AJ$17)))</f>
        <v>3.8857805861880479E-15</v>
      </c>
      <c r="AI61" s="15">
        <f ca="1">IF(Model!$M$18=0,NA(),ABS(AI15-IF(AND(Model!$M$16=1,AI$4&gt;=Model!$M$13-0.000000001,AI$4&lt;=Model!$M$13+Model!$M$15+0.000000001,$A15&gt;=Model!$M$14-0.000000001,$A15&lt;=Model!$M$14+Model!$M$15+0.000000001),Model!$M$12,(Model!$AJ$13*AH15+Model!$AJ$14*AJ15+Model!$AJ$15*AI14+Model!$AJ$16*AI16)/Model!$AJ$17)))</f>
        <v>4.9960036108132044E-15</v>
      </c>
      <c r="AJ61" s="15">
        <f ca="1">IF(Model!$M$18=0,NA(),ABS(AJ15-IF(AND(Model!$M$16=1,AJ$4&gt;=Model!$M$13-0.000000001,AJ$4&lt;=Model!$M$13+Model!$M$15+0.000000001,$A15&gt;=Model!$M$14-0.000000001,$A15&lt;=Model!$M$14+Model!$M$15+0.000000001),Model!$M$12,(Model!$AJ$13*AI15+Model!$AJ$14*AK15+Model!$AJ$15*AJ14+Model!$AJ$16*AJ16)/Model!$AJ$17)))</f>
        <v>6.3282712403633923E-15</v>
      </c>
      <c r="AK61" s="15">
        <f ca="1">IF(Model!$M$18=0,NA(),ABS(AK15-IF(AND(Model!$M$16=1,AK$4&gt;=Model!$M$13-0.000000001,AK$4&lt;=Model!$M$13+Model!$M$15+0.000000001,$A15&gt;=Model!$M$14-0.000000001,$A15&lt;=Model!$M$14+Model!$M$15+0.000000001),Model!$M$12,(Model!$AJ$13*AJ15+Model!$AJ$14*AL15+Model!$AJ$15*AK14+Model!$AJ$16*AK16)/Model!$AJ$17)))</f>
        <v>7.8825834748386114E-15</v>
      </c>
      <c r="AL61" s="15">
        <f ca="1">IF(Model!$M$18=0,NA(),ABS(AL15-IF(AND(Model!$M$16=1,AL$4&gt;=Model!$M$13-0.000000001,AL$4&lt;=Model!$M$13+Model!$M$15+0.000000001,$A15&gt;=Model!$M$14-0.000000001,$A15&lt;=Model!$M$14+Model!$M$15+0.000000001),Model!$M$12,(Model!$AJ$13*AK15+Model!$AJ$14*AM15+Model!$AJ$15*AL14+Model!$AJ$16*AL16)/Model!$AJ$17)))</f>
        <v>9.8809849191638932E-15</v>
      </c>
      <c r="AM61" s="15">
        <f ca="1">IF(Model!$M$18=0,NA(),ABS(AM15-IF(AND(Model!$M$16=1,AM$4&gt;=Model!$M$13-0.000000001,AM$4&lt;=Model!$M$13+Model!$M$15+0.000000001,$A15&gt;=Model!$M$14-0.000000001,$A15&lt;=Model!$M$14+Model!$M$15+0.000000001),Model!$M$12,(Model!$AJ$13*AL15+Model!$AJ$14*AN15+Model!$AJ$15*AM14+Model!$AJ$16*AM16)/Model!$AJ$17)))</f>
        <v>1.226796442210798E-14</v>
      </c>
      <c r="AN61" s="15">
        <f ca="1">IF(Model!$M$18=0,NA(),ABS(AN15-IF(AND(Model!$M$16=1,AN$4&gt;=Model!$M$13-0.000000001,AN$4&lt;=Model!$M$13+Model!$M$15+0.000000001,$A15&gt;=Model!$M$14-0.000000001,$A15&lt;=Model!$M$14+Model!$M$15+0.000000001),Model!$M$12,(Model!$AJ$13*AM15+Model!$AJ$14*AO15+Model!$AJ$15*AN14+Model!$AJ$16*AN16)/Model!$AJ$17)))</f>
        <v>1.5154544286133387E-14</v>
      </c>
      <c r="AO61" s="15">
        <f ca="1">IF(Model!$M$18=0,NA(),ABS(AO15-IF(AND(Model!$M$16=1,AO$4&gt;=Model!$M$13-0.000000001,AO$4&lt;=Model!$M$13+Model!$M$15+0.000000001,$A15&gt;=Model!$M$14-0.000000001,$A15&lt;=Model!$M$14+Model!$M$15+0.000000001),Model!$M$12,(Model!$AJ$13*AN15+Model!$AJ$14*AP15+Model!$AJ$15*AO14+Model!$AJ$16*AO16)/Model!$AJ$17)))</f>
        <v>1.865174681370263E-14</v>
      </c>
      <c r="AP61" s="15">
        <f ca="1">IF(Model!$M$18=0,NA(),ABS(AP15-IF(AND(Model!$M$16=1,AP$4&gt;=Model!$M$13-0.000000001,AP$4&lt;=Model!$M$13+Model!$M$15+0.000000001,$A15&gt;=Model!$M$14-0.000000001,$A15&lt;=Model!$M$14+Model!$M$15+0.000000001),Model!$M$12,(Model!$AJ$13*AO15+Model!$AJ$14*AQ15+Model!$AJ$15*AP14+Model!$AJ$16*AP16)/Model!$AJ$17)))</f>
        <v>2.2815083156046967E-14</v>
      </c>
      <c r="AQ61" s="15">
        <f ca="1">IF(Model!$M$18=0,NA(),ABS(AQ15-IF(AND(Model!$M$16=1,AQ$4&gt;=Model!$M$13-0.000000001,AQ$4&lt;=Model!$M$13+Model!$M$15+0.000000001,$A15&gt;=Model!$M$14-0.000000001,$A15&lt;=Model!$M$14+Model!$M$15+0.000000001),Model!$M$12,(Model!$AJ$13*AP15+Model!$AJ$14*AR15+Model!$AJ$15*AQ14+Model!$AJ$16*AQ16)/Model!$AJ$17)))</f>
        <v>2.7755575615628914E-14</v>
      </c>
      <c r="AR61" s="15">
        <f ca="1">IF(Model!$M$18=0,NA(),ABS(AR15-IF(AND(Model!$M$16=1,AR$4&gt;=Model!$M$13-0.000000001,AR$4&lt;=Model!$M$13+Model!$M$15+0.000000001,$A15&gt;=Model!$M$14-0.000000001,$A15&lt;=Model!$M$14+Model!$M$15+0.000000001),Model!$M$12,(Model!$AJ$13*AQ15+Model!$AJ$14*AS15+Model!$AJ$15*AR14+Model!$AJ$16*AR16)/Model!$AJ$17)))</f>
        <v>3.3639757646142243E-14</v>
      </c>
      <c r="AS61" s="15">
        <f ca="1">IF(Model!$M$18=0,NA(),ABS(AS15-IF(AND(Model!$M$16=1,AS$4&gt;=Model!$M$13-0.000000001,AS$4&lt;=Model!$M$13+Model!$M$15+0.000000001,$A15&gt;=Model!$M$14-0.000000001,$A15&lt;=Model!$M$14+Model!$M$15+0.000000001),Model!$M$12,(Model!$AJ$13*AR15+Model!$AJ$14*AT15+Model!$AJ$15*AS14+Model!$AJ$16*AS16)/Model!$AJ$17)))</f>
        <v>4.0467629247586956E-14</v>
      </c>
      <c r="AT61" s="15">
        <f ca="1">IF(Model!$M$18=0,NA(),ABS(AT15-IF(AND(Model!$M$16=1,AT$4&gt;=Model!$M$13-0.000000001,AT$4&lt;=Model!$M$13+Model!$M$15+0.000000001,$A15&gt;=Model!$M$14-0.000000001,$A15&lt;=Model!$M$14+Model!$M$15+0.000000001),Model!$M$12,(Model!$AJ$13*AS15+Model!$AJ$14*AU15+Model!$AJ$15*AT14+Model!$AJ$16*AT16)/Model!$AJ$17)))</f>
        <v>4.8627768478581856E-14</v>
      </c>
      <c r="AU61" s="15">
        <f ca="1">IF(Model!$M$18=0,NA(),ABS(AU15-IF(AND(Model!$M$16=1,AU$4&gt;=Model!$M$13-0.000000001,AU$4&lt;=Model!$M$13+Model!$M$15+0.000000001,$A15&gt;=Model!$M$14-0.000000001,$A15&lt;=Model!$M$14+Model!$M$15+0.000000001),Model!$M$12,(Model!$AJ$13*AT15+Model!$AJ$14*AV15+Model!$AJ$15*AU14+Model!$AJ$16*AU16)/Model!$AJ$17)))</f>
        <v>5.7898130734201914E-14</v>
      </c>
      <c r="AV61" s="15">
        <f ca="1">IF(Model!$M$18=0,NA(),ABS(AV15-IF(AND(Model!$M$16=1,AV$4&gt;=Model!$M$13-0.000000001,AV$4&lt;=Model!$M$13+Model!$M$15+0.000000001,$A15&gt;=Model!$M$14-0.000000001,$A15&lt;=Model!$M$14+Model!$M$15+0.000000001),Model!$M$12,(Model!$AJ$13*AU15+Model!$AJ$14*AW15+Model!$AJ$15*AV14+Model!$AJ$16*AV16)/Model!$AJ$17)))</f>
        <v>6.872280522429719E-14</v>
      </c>
      <c r="AW61" s="15">
        <f ca="1">IF(Model!$M$18=0,NA(),ABS(AW15-IF(AND(Model!$M$16=1,AW$4&gt;=Model!$M$13-0.000000001,AW$4&lt;=Model!$M$13+Model!$M$15+0.000000001,$A15&gt;=Model!$M$14-0.000000001,$A15&lt;=Model!$M$14+Model!$M$15+0.000000001),Model!$M$12,(Model!$AJ$13*AV15+Model!$AJ$14*AX15+Model!$AJ$15*AW14+Model!$AJ$16*AW16)/Model!$AJ$17)))</f>
        <v>8.1046280797636427E-14</v>
      </c>
      <c r="AX61" s="15">
        <f ca="1">IF(Model!$M$18=0,NA(),ABS(AX15-IF(AND(Model!$M$16=1,AX$4&gt;=Model!$M$13-0.000000001,AX$4&lt;=Model!$M$13+Model!$M$15+0.000000001,$A15&gt;=Model!$M$14-0.000000001,$A15&lt;=Model!$M$14+Model!$M$15+0.000000001),Model!$M$12,(Model!$AJ$13*AW15+Model!$AJ$14*AY15+Model!$AJ$15*AX14+Model!$AJ$16*AX16)/Model!$AJ$17)))</f>
        <v>9.4979579756682142E-14</v>
      </c>
      <c r="AY61" s="15">
        <f ca="1">IF(Model!$M$18=0,NA(),ABS(AY15-IF(AND(Model!$M$16=1,AY$4&gt;=Model!$M$13-0.000000001,AY$4&lt;=Model!$M$13+Model!$M$15+0.000000001,$A15&gt;=Model!$M$14-0.000000001,$A15&lt;=Model!$M$14+Model!$M$15+0.000000001),Model!$M$12,(Model!$AJ$13*AX15+Model!$AJ$14*AZ15+Model!$AJ$15*AY14+Model!$AJ$16*AY16)/Model!$AJ$17)))</f>
        <v>1.1080025785759062E-13</v>
      </c>
      <c r="AZ61" s="15">
        <f ca="1">IF(Model!$M$18=0,NA(),ABS(AZ15-IF(AND(Model!$M$16=1,AZ$4&gt;=Model!$M$13-0.000000001,AZ$4&lt;=Model!$M$13+Model!$M$15+0.000000001,$A15&gt;=Model!$M$14-0.000000001,$A15&lt;=Model!$M$14+Model!$M$15+0.000000001),Model!$M$12,(Model!$AJ$13*AY15+Model!$AJ$14*BA15+Model!$AJ$15*AZ14+Model!$AJ$16*AZ16)/Model!$AJ$17)))</f>
        <v>1.2839729279789935E-13</v>
      </c>
      <c r="BA61" s="15">
        <f ca="1">IF(Model!$M$18=0,NA(),ABS(BA15-IF(AND(Model!$M$16=1,BA$4&gt;=Model!$M$13-0.000000001,BA$4&lt;=Model!$M$13+Model!$M$15+0.000000001,$A15&gt;=Model!$M$14-0.000000001,$A15&lt;=Model!$M$14+Model!$M$15+0.000000001),Model!$M$12,(Model!$AJ$13*AZ15+Model!$AJ$14*BB15+Model!$AJ$15*BA14+Model!$AJ$16*BA16)/Model!$AJ$17)))</f>
        <v>1.4765966227514582E-13</v>
      </c>
      <c r="BB61" s="15">
        <f ca="1">IF(Model!$M$18=0,NA(),ABS(BB15-IF(AND(Model!$M$16=1,BB$4&gt;=Model!$M$13-0.000000001,BB$4&lt;=Model!$M$13+Model!$M$15+0.000000001,$A15&gt;=Model!$M$14-0.000000001,$A15&lt;=Model!$M$14+Model!$M$15+0.000000001),Model!$M$12,(Model!$AJ$13*BA15+Model!$AJ$14*BC15+Model!$AJ$15*BB14+Model!$AJ$16*BB16)/Model!$AJ$17)))</f>
        <v>1.6853185513809876E-13</v>
      </c>
      <c r="BC61" s="15">
        <f ca="1">IF(Model!$M$18=0,NA(),ABS(BC15-IF(AND(Model!$M$16=1,BC$4&gt;=Model!$M$13-0.000000001,BC$4&lt;=Model!$M$13+Model!$M$15+0.000000001,$A15&gt;=Model!$M$14-0.000000001,$A15&lt;=Model!$M$14+Model!$M$15+0.000000001),Model!$M$12,(Model!$AJ$13*BB15+Model!$AJ$14*BD15+Model!$AJ$15*BC14+Model!$AJ$16*BC16)/Model!$AJ$17)))</f>
        <v>1.9056978217690812E-13</v>
      </c>
      <c r="BD61" s="15">
        <f ca="1">IF(Model!$M$18=0,NA(),ABS(BD15-IF(AND(Model!$M$16=1,BD$4&gt;=Model!$M$13-0.000000001,BD$4&lt;=Model!$M$13+Model!$M$15+0.000000001,$A15&gt;=Model!$M$14-0.000000001,$A15&lt;=Model!$M$14+Model!$M$15+0.000000001),Model!$M$12,(Model!$AJ$13*BC15+Model!$AJ$14*BE15+Model!$AJ$15*BD14+Model!$AJ$16*BD16)/Model!$AJ$17)))</f>
        <v>2.1338486533295509E-13</v>
      </c>
      <c r="BE61" s="15">
        <f ca="1">IF(Model!$M$18=0,NA(),ABS(BE15-IF(AND(Model!$M$16=1,BE$4&gt;=Model!$M$13-0.000000001,BE$4&lt;=Model!$M$13+Model!$M$15+0.000000001,$A15&gt;=Model!$M$14-0.000000001,$A15&lt;=Model!$M$14+Model!$M$15+0.000000001),Model!$M$12,(Model!$AJ$13*BD15+Model!$AJ$14*BF15+Model!$AJ$15*BE14+Model!$AJ$16*BE16)/Model!$AJ$17)))</f>
        <v>2.3597790388407702E-13</v>
      </c>
      <c r="BF61" s="15">
        <f ca="1">IF(Model!$M$18=0,NA(),ABS(BF15-IF(AND(Model!$M$16=1,BF$4&gt;=Model!$M$13-0.000000001,BF$4&lt;=Model!$M$13+Model!$M$15+0.000000001,$A15&gt;=Model!$M$14-0.000000001,$A15&lt;=Model!$M$14+Model!$M$15+0.000000001),Model!$M$12,(Model!$AJ$13*BE15+Model!$AJ$14*BG15+Model!$AJ$15*BF14+Model!$AJ$16*BF16)/Model!$AJ$17)))</f>
        <v>2.574607194105738E-13</v>
      </c>
      <c r="BG61" s="15">
        <f ca="1">IF(Model!$M$18=0,NA(),ABS(BG15-IF(AND(Model!$M$16=1,BG$4&gt;=Model!$M$13-0.000000001,BG$4&lt;=Model!$M$13+Model!$M$15+0.000000001,$A15&gt;=Model!$M$14-0.000000001,$A15&lt;=Model!$M$14+Model!$M$15+0.000000001),Model!$M$12,(Model!$AJ$13*BF15+Model!$AJ$14*BH15+Model!$AJ$15*BG14+Model!$AJ$16*BG16)/Model!$AJ$17)))</f>
        <v>2.7594593277058266E-13</v>
      </c>
      <c r="BH61" s="15">
        <f ca="1">IF(Model!$M$18=0,NA(),ABS(BH15-IF(AND(Model!$M$16=1,BH$4&gt;=Model!$M$13-0.000000001,BH$4&lt;=Model!$M$13+Model!$M$15+0.000000001,$A15&gt;=Model!$M$14-0.000000001,$A15&lt;=Model!$M$14+Model!$M$15+0.000000001),Model!$M$12,(Model!$AJ$13*BG15+Model!$AJ$14*BI15+Model!$AJ$15*BH14+Model!$AJ$16*BH16)/Model!$AJ$17)))</f>
        <v>2.8921309791485328E-13</v>
      </c>
      <c r="BI61" s="15">
        <f ca="1">IF(Model!$M$18=0,NA(),ABS(BI15-IF(AND(Model!$M$16=1,BI$4&gt;=Model!$M$13-0.000000001,BI$4&lt;=Model!$M$13+Model!$M$15+0.000000001,$A15&gt;=Model!$M$14-0.000000001,$A15&lt;=Model!$M$14+Model!$M$15+0.000000001),Model!$M$12,(Model!$AJ$13*BH15+Model!$AJ$14*BJ15+Model!$AJ$15*BI14+Model!$AJ$16*BI16)/Model!$AJ$17)))</f>
        <v>2.9409807922320397E-13</v>
      </c>
      <c r="BJ61" s="15">
        <f ca="1">IF(Model!$M$18=0,NA(),ABS(BJ15-IF(AND(Model!$M$16=1,BJ$4&gt;=Model!$M$13-0.000000001,BJ$4&lt;=Model!$M$13+Model!$M$15+0.000000001,$A15&gt;=Model!$M$14-0.000000001,$A15&lt;=Model!$M$14+Model!$M$15+0.000000001),Model!$M$12,BI15)))</f>
        <v>0</v>
      </c>
      <c r="BK61" s="1"/>
    </row>
    <row r="62" spans="1:63" ht="13.5" customHeight="1">
      <c r="A62" s="1"/>
      <c r="B62" s="15">
        <f>IF(Model!$M$18=0,NA(),ABS(B16-IF(AND(Model!$M$16=1,B$4&gt;=Model!$M$13-0.000000001,B$4&lt;=Model!$M$13+Model!$M$15+0.000000001,$A16&gt;=Model!$M$14-0.000000001,$A16&lt;=Model!$M$14+Model!$M$15+0.000000001),Model!$M$12,Model!$M$11)))</f>
        <v>0</v>
      </c>
      <c r="C62" s="15">
        <f ca="1">IF(Model!$M$18=0,NA(),ABS(C16-IF(AND(Model!$M$16=1,C$4&gt;=Model!$M$13-0.000000001,C$4&lt;=Model!$M$13+Model!$M$15+0.000000001,$A16&gt;=Model!$M$14-0.000000001,$A16&lt;=Model!$M$14+Model!$M$15+0.000000001),Model!$M$12,(Model!$AJ$13*B16+Model!$AJ$14*D16+Model!$AJ$15*C15+Model!$AJ$16*C17)/Model!$AJ$17)))</f>
        <v>2.2204460492503131E-16</v>
      </c>
      <c r="D62" s="15">
        <f ca="1">IF(Model!$M$18=0,NA(),ABS(D16-IF(AND(Model!$M$16=1,D$4&gt;=Model!$M$13-0.000000001,D$4&lt;=Model!$M$13+Model!$M$15+0.000000001,$A16&gt;=Model!$M$14-0.000000001,$A16&lt;=Model!$M$14+Model!$M$15+0.000000001),Model!$M$12,(Model!$AJ$13*C16+Model!$AJ$14*E16+Model!$AJ$15*D15+Model!$AJ$16*D17)/Model!$AJ$17)))</f>
        <v>0</v>
      </c>
      <c r="E62" s="15">
        <f ca="1">IF(Model!$M$18=0,NA(),ABS(E16-IF(AND(Model!$M$16=1,E$4&gt;=Model!$M$13-0.000000001,E$4&lt;=Model!$M$13+Model!$M$15+0.000000001,$A16&gt;=Model!$M$14-0.000000001,$A16&lt;=Model!$M$14+Model!$M$15+0.000000001),Model!$M$12,(Model!$AJ$13*D16+Model!$AJ$14*F16+Model!$AJ$15*E15+Model!$AJ$16*E17)/Model!$AJ$17)))</f>
        <v>1.1102230246251565E-16</v>
      </c>
      <c r="F62" s="15">
        <f ca="1">IF(Model!$M$18=0,NA(),ABS(F16-IF(AND(Model!$M$16=1,F$4&gt;=Model!$M$13-0.000000001,F$4&lt;=Model!$M$13+Model!$M$15+0.000000001,$A16&gt;=Model!$M$14-0.000000001,$A16&lt;=Model!$M$14+Model!$M$15+0.000000001),Model!$M$12,(Model!$AJ$13*E16+Model!$AJ$14*G16+Model!$AJ$15*F15+Model!$AJ$16*F17)/Model!$AJ$17)))</f>
        <v>0</v>
      </c>
      <c r="G62" s="15">
        <f ca="1">IF(Model!$M$18=0,NA(),ABS(G16-IF(AND(Model!$M$16=1,G$4&gt;=Model!$M$13-0.000000001,G$4&lt;=Model!$M$13+Model!$M$15+0.000000001,$A16&gt;=Model!$M$14-0.000000001,$A16&lt;=Model!$M$14+Model!$M$15+0.000000001),Model!$M$12,(Model!$AJ$13*F16+Model!$AJ$14*H16+Model!$AJ$15*G15+Model!$AJ$16*G17)/Model!$AJ$17)))</f>
        <v>0</v>
      </c>
      <c r="H62" s="15">
        <f ca="1">IF(Model!$M$18=0,NA(),ABS(H16-IF(AND(Model!$M$16=1,H$4&gt;=Model!$M$13-0.000000001,H$4&lt;=Model!$M$13+Model!$M$15+0.000000001,$A16&gt;=Model!$M$14-0.000000001,$A16&lt;=Model!$M$14+Model!$M$15+0.000000001),Model!$M$12,(Model!$AJ$13*G16+Model!$AJ$14*I16+Model!$AJ$15*H15+Model!$AJ$16*H17)/Model!$AJ$17)))</f>
        <v>0</v>
      </c>
      <c r="I62" s="15">
        <f ca="1">IF(Model!$M$18=0,NA(),ABS(I16-IF(AND(Model!$M$16=1,I$4&gt;=Model!$M$13-0.000000001,I$4&lt;=Model!$M$13+Model!$M$15+0.000000001,$A16&gt;=Model!$M$14-0.000000001,$A16&lt;=Model!$M$14+Model!$M$15+0.000000001),Model!$M$12,(Model!$AJ$13*H16+Model!$AJ$14*J16+Model!$AJ$15*I15+Model!$AJ$16*I17)/Model!$AJ$17)))</f>
        <v>2.2204460492503131E-16</v>
      </c>
      <c r="J62" s="15">
        <f ca="1">IF(Model!$M$18=0,NA(),ABS(J16-IF(AND(Model!$M$16=1,J$4&gt;=Model!$M$13-0.000000001,J$4&lt;=Model!$M$13+Model!$M$15+0.000000001,$A16&gt;=Model!$M$14-0.000000001,$A16&lt;=Model!$M$14+Model!$M$15+0.000000001),Model!$M$12,(Model!$AJ$13*I16+Model!$AJ$14*K16+Model!$AJ$15*J15+Model!$AJ$16*J17)/Model!$AJ$17)))</f>
        <v>2.2204460492503131E-16</v>
      </c>
      <c r="K62" s="15">
        <f ca="1">IF(Model!$M$18=0,NA(),ABS(K16-IF(AND(Model!$M$16=1,K$4&gt;=Model!$M$13-0.000000001,K$4&lt;=Model!$M$13+Model!$M$15+0.000000001,$A16&gt;=Model!$M$14-0.000000001,$A16&lt;=Model!$M$14+Model!$M$15+0.000000001),Model!$M$12,(Model!$AJ$13*J16+Model!$AJ$14*L16+Model!$AJ$15*K15+Model!$AJ$16*K17)/Model!$AJ$17)))</f>
        <v>0</v>
      </c>
      <c r="L62" s="15">
        <f ca="1">IF(Model!$M$18=0,NA(),ABS(L16-IF(AND(Model!$M$16=1,L$4&gt;=Model!$M$13-0.000000001,L$4&lt;=Model!$M$13+Model!$M$15+0.000000001,$A16&gt;=Model!$M$14-0.000000001,$A16&lt;=Model!$M$14+Model!$M$15+0.000000001),Model!$M$12,(Model!$AJ$13*K16+Model!$AJ$14*M16+Model!$AJ$15*L15+Model!$AJ$16*L17)/Model!$AJ$17)))</f>
        <v>1.1102230246251565E-16</v>
      </c>
      <c r="M62" s="15">
        <f ca="1">IF(Model!$M$18=0,NA(),ABS(M16-IF(AND(Model!$M$16=1,M$4&gt;=Model!$M$13-0.000000001,M$4&lt;=Model!$M$13+Model!$M$15+0.000000001,$A16&gt;=Model!$M$14-0.000000001,$A16&lt;=Model!$M$14+Model!$M$15+0.000000001),Model!$M$12,(Model!$AJ$13*L16+Model!$AJ$14*N16+Model!$AJ$15*M15+Model!$AJ$16*M17)/Model!$AJ$17)))</f>
        <v>2.2204460492503131E-16</v>
      </c>
      <c r="N62" s="15">
        <f ca="1">IF(Model!$M$18=0,NA(),ABS(N16-IF(AND(Model!$M$16=1,N$4&gt;=Model!$M$13-0.000000001,N$4&lt;=Model!$M$13+Model!$M$15+0.000000001,$A16&gt;=Model!$M$14-0.000000001,$A16&lt;=Model!$M$14+Model!$M$15+0.000000001),Model!$M$12,(Model!$AJ$13*M16+Model!$AJ$14*O16+Model!$AJ$15*N15+Model!$AJ$16*N17)/Model!$AJ$17)))</f>
        <v>0</v>
      </c>
      <c r="O62" s="15">
        <f ca="1">IF(Model!$M$18=0,NA(),ABS(O16-IF(AND(Model!$M$16=1,O$4&gt;=Model!$M$13-0.000000001,O$4&lt;=Model!$M$13+Model!$M$15+0.000000001,$A16&gt;=Model!$M$14-0.000000001,$A16&lt;=Model!$M$14+Model!$M$15+0.000000001),Model!$M$12,(Model!$AJ$13*N16+Model!$AJ$14*P16+Model!$AJ$15*O15+Model!$AJ$16*O17)/Model!$AJ$17)))</f>
        <v>1.1102230246251565E-16</v>
      </c>
      <c r="P62" s="15">
        <f ca="1">IF(Model!$M$18=0,NA(),ABS(P16-IF(AND(Model!$M$16=1,P$4&gt;=Model!$M$13-0.000000001,P$4&lt;=Model!$M$13+Model!$M$15+0.000000001,$A16&gt;=Model!$M$14-0.000000001,$A16&lt;=Model!$M$14+Model!$M$15+0.000000001),Model!$M$12,(Model!$AJ$13*O16+Model!$AJ$14*Q16+Model!$AJ$15*P15+Model!$AJ$16*P17)/Model!$AJ$17)))</f>
        <v>2.2204460492503131E-16</v>
      </c>
      <c r="Q62" s="15">
        <f ca="1">IF(Model!$M$18=0,NA(),ABS(Q16-IF(AND(Model!$M$16=1,Q$4&gt;=Model!$M$13-0.000000001,Q$4&lt;=Model!$M$13+Model!$M$15+0.000000001,$A16&gt;=Model!$M$14-0.000000001,$A16&lt;=Model!$M$14+Model!$M$15+0.000000001),Model!$M$12,(Model!$AJ$13*P16+Model!$AJ$14*R16+Model!$AJ$15*Q15+Model!$AJ$16*Q17)/Model!$AJ$17)))</f>
        <v>0</v>
      </c>
      <c r="R62" s="15">
        <f ca="1">IF(Model!$M$18=0,NA(),ABS(R16-IF(AND(Model!$M$16=1,R$4&gt;=Model!$M$13-0.000000001,R$4&lt;=Model!$M$13+Model!$M$15+0.000000001,$A16&gt;=Model!$M$14-0.000000001,$A16&lt;=Model!$M$14+Model!$M$15+0.000000001),Model!$M$12,(Model!$AJ$13*Q16+Model!$AJ$14*S16+Model!$AJ$15*R15+Model!$AJ$16*R17)/Model!$AJ$17)))</f>
        <v>2.2204460492503131E-16</v>
      </c>
      <c r="S62" s="15">
        <f ca="1">IF(Model!$M$18=0,NA(),ABS(S16-IF(AND(Model!$M$16=1,S$4&gt;=Model!$M$13-0.000000001,S$4&lt;=Model!$M$13+Model!$M$15+0.000000001,$A16&gt;=Model!$M$14-0.000000001,$A16&lt;=Model!$M$14+Model!$M$15+0.000000001),Model!$M$12,(Model!$AJ$13*R16+Model!$AJ$14*T16+Model!$AJ$15*S15+Model!$AJ$16*S17)/Model!$AJ$17)))</f>
        <v>2.2204460492503131E-16</v>
      </c>
      <c r="T62" s="15">
        <f ca="1">IF(Model!$M$18=0,NA(),ABS(T16-IF(AND(Model!$M$16=1,T$4&gt;=Model!$M$13-0.000000001,T$4&lt;=Model!$M$13+Model!$M$15+0.000000001,$A16&gt;=Model!$M$14-0.000000001,$A16&lt;=Model!$M$14+Model!$M$15+0.000000001),Model!$M$12,(Model!$AJ$13*S16+Model!$AJ$14*U16+Model!$AJ$15*T15+Model!$AJ$16*T17)/Model!$AJ$17)))</f>
        <v>2.2204460492503131E-16</v>
      </c>
      <c r="U62" s="15">
        <f ca="1">IF(Model!$M$18=0,NA(),ABS(U16-IF(AND(Model!$M$16=1,U$4&gt;=Model!$M$13-0.000000001,U$4&lt;=Model!$M$13+Model!$M$15+0.000000001,$A16&gt;=Model!$M$14-0.000000001,$A16&lt;=Model!$M$14+Model!$M$15+0.000000001),Model!$M$12,(Model!$AJ$13*T16+Model!$AJ$14*V16+Model!$AJ$15*U15+Model!$AJ$16*U17)/Model!$AJ$17)))</f>
        <v>1.1102230246251565E-16</v>
      </c>
      <c r="V62" s="15">
        <f ca="1">IF(Model!$M$18=0,NA(),ABS(V16-IF(AND(Model!$M$16=1,V$4&gt;=Model!$M$13-0.000000001,V$4&lt;=Model!$M$13+Model!$M$15+0.000000001,$A16&gt;=Model!$M$14-0.000000001,$A16&lt;=Model!$M$14+Model!$M$15+0.000000001),Model!$M$12,(Model!$AJ$13*U16+Model!$AJ$14*W16+Model!$AJ$15*V15+Model!$AJ$16*V17)/Model!$AJ$17)))</f>
        <v>2.2204460492503131E-16</v>
      </c>
      <c r="W62" s="15">
        <f ca="1">IF(Model!$M$18=0,NA(),ABS(W16-IF(AND(Model!$M$16=1,W$4&gt;=Model!$M$13-0.000000001,W$4&lt;=Model!$M$13+Model!$M$15+0.000000001,$A16&gt;=Model!$M$14-0.000000001,$A16&lt;=Model!$M$14+Model!$M$15+0.000000001),Model!$M$12,(Model!$AJ$13*V16+Model!$AJ$14*X16+Model!$AJ$15*W15+Model!$AJ$16*W17)/Model!$AJ$17)))</f>
        <v>3.3306690738754696E-16</v>
      </c>
      <c r="X62" s="15">
        <f ca="1">IF(Model!$M$18=0,NA(),ABS(X16-IF(AND(Model!$M$16=1,X$4&gt;=Model!$M$13-0.000000001,X$4&lt;=Model!$M$13+Model!$M$15+0.000000001,$A16&gt;=Model!$M$14-0.000000001,$A16&lt;=Model!$M$14+Model!$M$15+0.000000001),Model!$M$12,(Model!$AJ$13*W16+Model!$AJ$14*Y16+Model!$AJ$15*X15+Model!$AJ$16*X17)/Model!$AJ$17)))</f>
        <v>2.2204460492503131E-16</v>
      </c>
      <c r="Y62" s="15">
        <f ca="1">IF(Model!$M$18=0,NA(),ABS(Y16-IF(AND(Model!$M$16=1,Y$4&gt;=Model!$M$13-0.000000001,Y$4&lt;=Model!$M$13+Model!$M$15+0.000000001,$A16&gt;=Model!$M$14-0.000000001,$A16&lt;=Model!$M$14+Model!$M$15+0.000000001),Model!$M$12,(Model!$AJ$13*X16+Model!$AJ$14*Z16+Model!$AJ$15*Y15+Model!$AJ$16*Y17)/Model!$AJ$17)))</f>
        <v>3.3306690738754696E-16</v>
      </c>
      <c r="Z62" s="15">
        <f ca="1">IF(Model!$M$18=0,NA(),ABS(Z16-IF(AND(Model!$M$16=1,Z$4&gt;=Model!$M$13-0.000000001,Z$4&lt;=Model!$M$13+Model!$M$15+0.000000001,$A16&gt;=Model!$M$14-0.000000001,$A16&lt;=Model!$M$14+Model!$M$15+0.000000001),Model!$M$12,(Model!$AJ$13*Y16+Model!$AJ$14*AA16+Model!$AJ$15*Z15+Model!$AJ$16*Z17)/Model!$AJ$17)))</f>
        <v>4.4408920985006262E-16</v>
      </c>
      <c r="AA62" s="15">
        <f ca="1">IF(Model!$M$18=0,NA(),ABS(AA16-IF(AND(Model!$M$16=1,AA$4&gt;=Model!$M$13-0.000000001,AA$4&lt;=Model!$M$13+Model!$M$15+0.000000001,$A16&gt;=Model!$M$14-0.000000001,$A16&lt;=Model!$M$14+Model!$M$15+0.000000001),Model!$M$12,(Model!$AJ$13*Z16+Model!$AJ$14*AB16+Model!$AJ$15*AA15+Model!$AJ$16*AA17)/Model!$AJ$17)))</f>
        <v>4.9960036108132044E-16</v>
      </c>
      <c r="AB62" s="15">
        <f ca="1">IF(Model!$M$18=0,NA(),ABS(AB16-IF(AND(Model!$M$16=1,AB$4&gt;=Model!$M$13-0.000000001,AB$4&lt;=Model!$M$13+Model!$M$15+0.000000001,$A16&gt;=Model!$M$14-0.000000001,$A16&lt;=Model!$M$14+Model!$M$15+0.000000001),Model!$M$12,(Model!$AJ$13*AA16+Model!$AJ$14*AC16+Model!$AJ$15*AB15+Model!$AJ$16*AB17)/Model!$AJ$17)))</f>
        <v>6.106226635438361E-16</v>
      </c>
      <c r="AC62" s="15">
        <f ca="1">IF(Model!$M$18=0,NA(),ABS(AC16-IF(AND(Model!$M$16=1,AC$4&gt;=Model!$M$13-0.000000001,AC$4&lt;=Model!$M$13+Model!$M$15+0.000000001,$A16&gt;=Model!$M$14-0.000000001,$A16&lt;=Model!$M$14+Model!$M$15+0.000000001),Model!$M$12,(Model!$AJ$13*AB16+Model!$AJ$14*AD16+Model!$AJ$15*AC15+Model!$AJ$16*AC17)/Model!$AJ$17)))</f>
        <v>9.9920072216264089E-16</v>
      </c>
      <c r="AD62" s="15">
        <f ca="1">IF(Model!$M$18=0,NA(),ABS(AD16-IF(AND(Model!$M$16=1,AD$4&gt;=Model!$M$13-0.000000001,AD$4&lt;=Model!$M$13+Model!$M$15+0.000000001,$A16&gt;=Model!$M$14-0.000000001,$A16&lt;=Model!$M$14+Model!$M$15+0.000000001),Model!$M$12,(Model!$AJ$13*AC16+Model!$AJ$14*AE16+Model!$AJ$15*AD15+Model!$AJ$16*AD17)/Model!$AJ$17)))</f>
        <v>1.2212453270876722E-15</v>
      </c>
      <c r="AE62" s="15">
        <f ca="1">IF(Model!$M$18=0,NA(),ABS(AE16-IF(AND(Model!$M$16=1,AE$4&gt;=Model!$M$13-0.000000001,AE$4&lt;=Model!$M$13+Model!$M$15+0.000000001,$A16&gt;=Model!$M$14-0.000000001,$A16&lt;=Model!$M$14+Model!$M$15+0.000000001),Model!$M$12,(Model!$AJ$13*AD16+Model!$AJ$14*AF16+Model!$AJ$15*AE15+Model!$AJ$16*AE17)/Model!$AJ$17)))</f>
        <v>1.6653345369377348E-15</v>
      </c>
      <c r="AF62" s="15">
        <f ca="1">IF(Model!$M$18=0,NA(),ABS(AF16-IF(AND(Model!$M$16=1,AF$4&gt;=Model!$M$13-0.000000001,AF$4&lt;=Model!$M$13+Model!$M$15+0.000000001,$A16&gt;=Model!$M$14-0.000000001,$A16&lt;=Model!$M$14+Model!$M$15+0.000000001),Model!$M$12,(Model!$AJ$13*AE16+Model!$AJ$14*AG16+Model!$AJ$15*AF15+Model!$AJ$16*AF17)/Model!$AJ$17)))</f>
        <v>2.2204460492503131E-15</v>
      </c>
      <c r="AG62" s="15">
        <f ca="1">IF(Model!$M$18=0,NA(),ABS(AG16-IF(AND(Model!$M$16=1,AG$4&gt;=Model!$M$13-0.000000001,AG$4&lt;=Model!$M$13+Model!$M$15+0.000000001,$A16&gt;=Model!$M$14-0.000000001,$A16&lt;=Model!$M$14+Model!$M$15+0.000000001),Model!$M$12,(Model!$AJ$13*AF16+Model!$AJ$14*AH16+Model!$AJ$15*AG15+Model!$AJ$16*AG17)/Model!$AJ$17)))</f>
        <v>2.9420910152566648E-15</v>
      </c>
      <c r="AH62" s="15">
        <f ca="1">IF(Model!$M$18=0,NA(),ABS(AH16-IF(AND(Model!$M$16=1,AH$4&gt;=Model!$M$13-0.000000001,AH$4&lt;=Model!$M$13+Model!$M$15+0.000000001,$A16&gt;=Model!$M$14-0.000000001,$A16&lt;=Model!$M$14+Model!$M$15+0.000000001),Model!$M$12,(Model!$AJ$13*AG16+Model!$AJ$14*AI16+Model!$AJ$15*AH15+Model!$AJ$16*AH17)/Model!$AJ$17)))</f>
        <v>3.7192471324942744E-15</v>
      </c>
      <c r="AI62" s="15">
        <f ca="1">IF(Model!$M$18=0,NA(),ABS(AI16-IF(AND(Model!$M$16=1,AI$4&gt;=Model!$M$13-0.000000001,AI$4&lt;=Model!$M$13+Model!$M$15+0.000000001,$A16&gt;=Model!$M$14-0.000000001,$A16&lt;=Model!$M$14+Model!$M$15+0.000000001),Model!$M$12,(Model!$AJ$13*AH16+Model!$AJ$14*AJ16+Model!$AJ$15*AI15+Model!$AJ$16*AI17)/Model!$AJ$17)))</f>
        <v>4.7184478546569153E-15</v>
      </c>
      <c r="AJ62" s="15">
        <f ca="1">IF(Model!$M$18=0,NA(),ABS(AJ16-IF(AND(Model!$M$16=1,AJ$4&gt;=Model!$M$13-0.000000001,AJ$4&lt;=Model!$M$13+Model!$M$15+0.000000001,$A16&gt;=Model!$M$14-0.000000001,$A16&lt;=Model!$M$14+Model!$M$15+0.000000001),Model!$M$12,(Model!$AJ$13*AI16+Model!$AJ$14*AK16+Model!$AJ$15*AJ15+Model!$AJ$16*AJ17)/Model!$AJ$17)))</f>
        <v>6.0507154842071031E-15</v>
      </c>
      <c r="AK62" s="15">
        <f ca="1">IF(Model!$M$18=0,NA(),ABS(AK16-IF(AND(Model!$M$16=1,AK$4&gt;=Model!$M$13-0.000000001,AK$4&lt;=Model!$M$13+Model!$M$15+0.000000001,$A16&gt;=Model!$M$14-0.000000001,$A16&lt;=Model!$M$14+Model!$M$15+0.000000001),Model!$M$12,(Model!$AJ$13*AJ16+Model!$AJ$14*AL16+Model!$AJ$15*AK15+Model!$AJ$16*AK17)/Model!$AJ$17)))</f>
        <v>7.6050277186823223E-15</v>
      </c>
      <c r="AL62" s="15">
        <f ca="1">IF(Model!$M$18=0,NA(),ABS(AL16-IF(AND(Model!$M$16=1,AL$4&gt;=Model!$M$13-0.000000001,AL$4&lt;=Model!$M$13+Model!$M$15+0.000000001,$A16&gt;=Model!$M$14-0.000000001,$A16&lt;=Model!$M$14+Model!$M$15+0.000000001),Model!$M$12,(Model!$AJ$13*AK16+Model!$AJ$14*AM16+Model!$AJ$15*AL15+Model!$AJ$16*AL17)/Model!$AJ$17)))</f>
        <v>9.5479180117763462E-15</v>
      </c>
      <c r="AM62" s="15">
        <f ca="1">IF(Model!$M$18=0,NA(),ABS(AM16-IF(AND(Model!$M$16=1,AM$4&gt;=Model!$M$13-0.000000001,AM$4&lt;=Model!$M$13+Model!$M$15+0.000000001,$A16&gt;=Model!$M$14-0.000000001,$A16&lt;=Model!$M$14+Model!$M$15+0.000000001),Model!$M$12,(Model!$AJ$13*AL16+Model!$AJ$14*AN16+Model!$AJ$15*AM15+Model!$AJ$16*AM17)/Model!$AJ$17)))</f>
        <v>1.1879386363489175E-14</v>
      </c>
      <c r="AN62" s="15">
        <f ca="1">IF(Model!$M$18=0,NA(),ABS(AN16-IF(AND(Model!$M$16=1,AN$4&gt;=Model!$M$13-0.000000001,AN$4&lt;=Model!$M$13+Model!$M$15+0.000000001,$A16&gt;=Model!$M$14-0.000000001,$A16&lt;=Model!$M$14+Model!$M$15+0.000000001),Model!$M$12,(Model!$AJ$13*AM16+Model!$AJ$14*AO16+Model!$AJ$15*AN15+Model!$AJ$16*AN17)/Model!$AJ$17)))</f>
        <v>1.4765966227514582E-14</v>
      </c>
      <c r="AO62" s="15">
        <f ca="1">IF(Model!$M$18=0,NA(),ABS(AO16-IF(AND(Model!$M$16=1,AO$4&gt;=Model!$M$13-0.000000001,AO$4&lt;=Model!$M$13+Model!$M$15+0.000000001,$A16&gt;=Model!$M$14-0.000000001,$A16&lt;=Model!$M$14+Model!$M$15+0.000000001),Model!$M$12,(Model!$AJ$13*AN16+Model!$AJ$14*AP16+Model!$AJ$15*AO15+Model!$AJ$16*AO17)/Model!$AJ$17)))</f>
        <v>1.8096635301390052E-14</v>
      </c>
      <c r="AP62" s="15">
        <f ca="1">IF(Model!$M$18=0,NA(),ABS(AP16-IF(AND(Model!$M$16=1,AP$4&gt;=Model!$M$13-0.000000001,AP$4&lt;=Model!$M$13+Model!$M$15+0.000000001,$A16&gt;=Model!$M$14-0.000000001,$A16&lt;=Model!$M$14+Model!$M$15+0.000000001),Model!$M$12,(Model!$AJ$13*AO16+Model!$AJ$14*AQ16+Model!$AJ$15*AP15+Model!$AJ$16*AP17)/Model!$AJ$17)))</f>
        <v>2.2204460492503131E-14</v>
      </c>
      <c r="AQ62" s="15">
        <f ca="1">IF(Model!$M$18=0,NA(),ABS(AQ16-IF(AND(Model!$M$16=1,AQ$4&gt;=Model!$M$13-0.000000001,AQ$4&lt;=Model!$M$13+Model!$M$15+0.000000001,$A16&gt;=Model!$M$14-0.000000001,$A16&lt;=Model!$M$14+Model!$M$15+0.000000001),Model!$M$12,(Model!$AJ$13*AP16+Model!$AJ$14*AR16+Model!$AJ$15*AQ15+Model!$AJ$16*AQ17)/Model!$AJ$17)))</f>
        <v>2.7033930649622562E-14</v>
      </c>
      <c r="AR62" s="15">
        <f ca="1">IF(Model!$M$18=0,NA(),ABS(AR16-IF(AND(Model!$M$16=1,AR$4&gt;=Model!$M$13-0.000000001,AR$4&lt;=Model!$M$13+Model!$M$15+0.000000001,$A16&gt;=Model!$M$14-0.000000001,$A16&lt;=Model!$M$14+Model!$M$15+0.000000001),Model!$M$12,(Model!$AJ$13*AQ16+Model!$AJ$14*AS16+Model!$AJ$15*AR15+Model!$AJ$16*AR17)/Model!$AJ$17)))</f>
        <v>3.269606807521086E-14</v>
      </c>
      <c r="AS62" s="15">
        <f ca="1">IF(Model!$M$18=0,NA(),ABS(AS16-IF(AND(Model!$M$16=1,AS$4&gt;=Model!$M$13-0.000000001,AS$4&lt;=Model!$M$13+Model!$M$15+0.000000001,$A16&gt;=Model!$M$14-0.000000001,$A16&lt;=Model!$M$14+Model!$M$15+0.000000001),Model!$M$12,(Model!$AJ$13*AR16+Model!$AJ$14*AT16+Model!$AJ$15*AS15+Model!$AJ$16*AS17)/Model!$AJ$17)))</f>
        <v>3.9468428525424315E-14</v>
      </c>
      <c r="AT62" s="15">
        <f ca="1">IF(Model!$M$18=0,NA(),ABS(AT16-IF(AND(Model!$M$16=1,AT$4&gt;=Model!$M$13-0.000000001,AT$4&lt;=Model!$M$13+Model!$M$15+0.000000001,$A16&gt;=Model!$M$14-0.000000001,$A16&lt;=Model!$M$14+Model!$M$15+0.000000001),Model!$M$12,(Model!$AJ$13*AS16+Model!$AJ$14*AU16+Model!$AJ$15*AT15+Model!$AJ$16*AT17)/Model!$AJ$17)))</f>
        <v>4.7351012000262926E-14</v>
      </c>
      <c r="AU62" s="15">
        <f ca="1">IF(Model!$M$18=0,NA(),ABS(AU16-IF(AND(Model!$M$16=1,AU$4&gt;=Model!$M$13-0.000000001,AU$4&lt;=Model!$M$13+Model!$M$15+0.000000001,$A16&gt;=Model!$M$14-0.000000001,$A16&lt;=Model!$M$14+Model!$M$15+0.000000001),Model!$M$12,(Model!$AJ$13*AT16+Model!$AJ$14*AV16+Model!$AJ$15*AU15+Model!$AJ$16*AU17)/Model!$AJ$17)))</f>
        <v>5.6510351953420468E-14</v>
      </c>
      <c r="AV62" s="15">
        <f ca="1">IF(Model!$M$18=0,NA(),ABS(AV16-IF(AND(Model!$M$16=1,AV$4&gt;=Model!$M$13-0.000000001,AV$4&lt;=Model!$M$13+Model!$M$15+0.000000001,$A16&gt;=Model!$M$14-0.000000001,$A16&lt;=Model!$M$14+Model!$M$15+0.000000001),Model!$M$12,(Model!$AJ$13*AU16+Model!$AJ$14*AW16+Model!$AJ$15*AV15+Model!$AJ$16*AV17)/Model!$AJ$17)))</f>
        <v>6.7112981838590713E-14</v>
      </c>
      <c r="AW62" s="15">
        <f ca="1">IF(Model!$M$18=0,NA(),ABS(AW16-IF(AND(Model!$M$16=1,AW$4&gt;=Model!$M$13-0.000000001,AW$4&lt;=Model!$M$13+Model!$M$15+0.000000001,$A16&gt;=Model!$M$14-0.000000001,$A16&lt;=Model!$M$14+Model!$M$15+0.000000001),Model!$M$12,(Model!$AJ$13*AV16+Model!$AJ$14*AX16+Model!$AJ$15*AW15+Model!$AJ$16*AW17)/Model!$AJ$17)))</f>
        <v>7.9214412807004919E-14</v>
      </c>
      <c r="AX62" s="15">
        <f ca="1">IF(Model!$M$18=0,NA(),ABS(AX16-IF(AND(Model!$M$16=1,AX$4&gt;=Model!$M$13-0.000000001,AX$4&lt;=Model!$M$13+Model!$M$15+0.000000001,$A16&gt;=Model!$M$14-0.000000001,$A16&lt;=Model!$M$14+Model!$M$15+0.000000001),Model!$M$12,(Model!$AJ$13*AW16+Model!$AJ$14*AY16+Model!$AJ$15*AX15+Model!$AJ$16*AX17)/Model!$AJ$17)))</f>
        <v>9.2925667161125602E-14</v>
      </c>
      <c r="AY62" s="15">
        <f ca="1">IF(Model!$M$18=0,NA(),ABS(AY16-IF(AND(Model!$M$16=1,AY$4&gt;=Model!$M$13-0.000000001,AY$4&lt;=Model!$M$13+Model!$M$15+0.000000001,$A16&gt;=Model!$M$14-0.000000001,$A16&lt;=Model!$M$14+Model!$M$15+0.000000001),Model!$M$12,(Model!$AJ$13*AX16+Model!$AJ$14*AZ16+Model!$AJ$15*AY15+Model!$AJ$16*AY17)/Model!$AJ$17)))</f>
        <v>1.0852430065710905E-13</v>
      </c>
      <c r="AZ62" s="15">
        <f ca="1">IF(Model!$M$18=0,NA(),ABS(AZ16-IF(AND(Model!$M$16=1,AZ$4&gt;=Model!$M$13-0.000000001,AZ$4&lt;=Model!$M$13+Model!$M$15+0.000000001,$A16&gt;=Model!$M$14-0.000000001,$A16&lt;=Model!$M$14+Model!$M$15+0.000000001),Model!$M$12,(Model!$AJ$13*AY16+Model!$AJ$14*BA16+Model!$AJ$15*AZ15+Model!$AJ$16*AZ17)/Model!$AJ$17)))</f>
        <v>1.2573275753879898E-13</v>
      </c>
      <c r="BA62" s="15">
        <f ca="1">IF(Model!$M$18=0,NA(),ABS(BA16-IF(AND(Model!$M$16=1,BA$4&gt;=Model!$M$13-0.000000001,BA$4&lt;=Model!$M$13+Model!$M$15+0.000000001,$A16&gt;=Model!$M$14-0.000000001,$A16&lt;=Model!$M$14+Model!$M$15+0.000000001),Model!$M$12,(Model!$AJ$13*AZ16+Model!$AJ$14*BB16+Model!$AJ$15*BA15+Model!$AJ$16*BA17)/Model!$AJ$17)))</f>
        <v>1.4460654895742664E-13</v>
      </c>
      <c r="BB62" s="15">
        <f ca="1">IF(Model!$M$18=0,NA(),ABS(BB16-IF(AND(Model!$M$16=1,BB$4&gt;=Model!$M$13-0.000000001,BB$4&lt;=Model!$M$13+Model!$M$15+0.000000001,$A16&gt;=Model!$M$14-0.000000001,$A16&lt;=Model!$M$14+Model!$M$15+0.000000001),Model!$M$12,(Model!$AJ$13*BA16+Model!$AJ$14*BC16+Model!$AJ$15*BB15+Model!$AJ$16*BB17)/Model!$AJ$17)))</f>
        <v>1.6509016376176078E-13</v>
      </c>
      <c r="BC62" s="15">
        <f ca="1">IF(Model!$M$18=0,NA(),ABS(BC16-IF(AND(Model!$M$16=1,BC$4&gt;=Model!$M$13-0.000000001,BC$4&lt;=Model!$M$13+Model!$M$15+0.000000001,$A16&gt;=Model!$M$14-0.000000001,$A16&lt;=Model!$M$14+Model!$M$15+0.000000001),Model!$M$12,(Model!$AJ$13*BB16+Model!$AJ$14*BD16+Model!$AJ$15*BC15+Model!$AJ$16*BC17)/Model!$AJ$17)))</f>
        <v>1.8662849043948881E-13</v>
      </c>
      <c r="BD62" s="15">
        <f ca="1">IF(Model!$M$18=0,NA(),ABS(BD16-IF(AND(Model!$M$16=1,BD$4&gt;=Model!$M$13-0.000000001,BD$4&lt;=Model!$M$13+Model!$M$15+0.000000001,$A16&gt;=Model!$M$14-0.000000001,$A16&lt;=Model!$M$14+Model!$M$15+0.000000001),Model!$M$12,(Model!$AJ$13*BC16+Model!$AJ$14*BE16+Model!$AJ$15*BD15+Model!$AJ$16*BD17)/Model!$AJ$17)))</f>
        <v>2.0905499553691698E-13</v>
      </c>
      <c r="BE62" s="15">
        <f ca="1">IF(Model!$M$18=0,NA(),ABS(BE16-IF(AND(Model!$M$16=1,BE$4&gt;=Model!$M$13-0.000000001,BE$4&lt;=Model!$M$13+Model!$M$15+0.000000001,$A16&gt;=Model!$M$14-0.000000001,$A16&lt;=Model!$M$14+Model!$M$15+0.000000001),Model!$M$12,(Model!$AJ$13*BD16+Model!$AJ$14*BF16+Model!$AJ$15*BE15+Model!$AJ$16*BE17)/Model!$AJ$17)))</f>
        <v>2.3131496718065137E-13</v>
      </c>
      <c r="BF62" s="15">
        <f ca="1">IF(Model!$M$18=0,NA(),ABS(BF16-IF(AND(Model!$M$16=1,BF$4&gt;=Model!$M$13-0.000000001,BF$4&lt;=Model!$M$13+Model!$M$15+0.000000001,$A16&gt;=Model!$M$14-0.000000001,$A16&lt;=Model!$M$14+Model!$M$15+0.000000001),Model!$M$12,(Model!$AJ$13*BE16+Model!$AJ$14*BG16+Model!$AJ$15*BF15+Model!$AJ$16*BF17)/Model!$AJ$17)))</f>
        <v>2.5224267119483557E-13</v>
      </c>
      <c r="BG62" s="15">
        <f ca="1">IF(Model!$M$18=0,NA(),ABS(BG16-IF(AND(Model!$M$16=1,BG$4&gt;=Model!$M$13-0.000000001,BG$4&lt;=Model!$M$13+Model!$M$15+0.000000001,$A16&gt;=Model!$M$14-0.000000001,$A16&lt;=Model!$M$14+Model!$M$15+0.000000001),Model!$M$12,(Model!$AJ$13*BF16+Model!$AJ$14*BH16+Model!$AJ$15*BG15+Model!$AJ$16*BG17)/Model!$AJ$17)))</f>
        <v>2.7045032879868813E-13</v>
      </c>
      <c r="BH62" s="15">
        <f ca="1">IF(Model!$M$18=0,NA(),ABS(BH16-IF(AND(Model!$M$16=1,BH$4&gt;=Model!$M$13-0.000000001,BH$4&lt;=Model!$M$13+Model!$M$15+0.000000001,$A16&gt;=Model!$M$14-0.000000001,$A16&lt;=Model!$M$14+Model!$M$15+0.000000001),Model!$M$12,(Model!$AJ$13*BG16+Model!$AJ$14*BI16+Model!$AJ$15*BH15+Model!$AJ$16*BH17)/Model!$AJ$17)))</f>
        <v>2.8332891588433995E-13</v>
      </c>
      <c r="BI62" s="15">
        <f ca="1">IF(Model!$M$18=0,NA(),ABS(BI16-IF(AND(Model!$M$16=1,BI$4&gt;=Model!$M$13-0.000000001,BI$4&lt;=Model!$M$13+Model!$M$15+0.000000001,$A16&gt;=Model!$M$14-0.000000001,$A16&lt;=Model!$M$14+Model!$M$15+0.000000001),Model!$M$12,(Model!$AJ$13*BH16+Model!$AJ$14*BJ16+Model!$AJ$15*BI15+Model!$AJ$16*BI17)/Model!$AJ$17)))</f>
        <v>2.8832491949515315E-13</v>
      </c>
      <c r="BJ62" s="15">
        <f ca="1">IF(Model!$M$18=0,NA(),ABS(BJ16-IF(AND(Model!$M$16=1,BJ$4&gt;=Model!$M$13-0.000000001,BJ$4&lt;=Model!$M$13+Model!$M$15+0.000000001,$A16&gt;=Model!$M$14-0.000000001,$A16&lt;=Model!$M$14+Model!$M$15+0.000000001),Model!$M$12,BI16)))</f>
        <v>0</v>
      </c>
      <c r="BK62" s="1"/>
    </row>
    <row r="63" spans="1:63" ht="13.5" customHeight="1">
      <c r="A63" s="1"/>
      <c r="B63" s="15">
        <f>IF(Model!$M$18=0,NA(),ABS(B17-IF(AND(Model!$M$16=1,B$4&gt;=Model!$M$13-0.000000001,B$4&lt;=Model!$M$13+Model!$M$15+0.000000001,$A17&gt;=Model!$M$14-0.000000001,$A17&lt;=Model!$M$14+Model!$M$15+0.000000001),Model!$M$12,Model!$M$11)))</f>
        <v>0</v>
      </c>
      <c r="C63" s="15">
        <f ca="1">IF(Model!$M$18=0,NA(),ABS(C17-IF(AND(Model!$M$16=1,C$4&gt;=Model!$M$13-0.000000001,C$4&lt;=Model!$M$13+Model!$M$15+0.000000001,$A17&gt;=Model!$M$14-0.000000001,$A17&lt;=Model!$M$14+Model!$M$15+0.000000001),Model!$M$12,(Model!$AJ$13*B17+Model!$AJ$14*D17+Model!$AJ$15*C16+Model!$AJ$16*C18)/Model!$AJ$17)))</f>
        <v>0</v>
      </c>
      <c r="D63" s="15">
        <f ca="1">IF(Model!$M$18=0,NA(),ABS(D17-IF(AND(Model!$M$16=1,D$4&gt;=Model!$M$13-0.000000001,D$4&lt;=Model!$M$13+Model!$M$15+0.000000001,$A17&gt;=Model!$M$14-0.000000001,$A17&lt;=Model!$M$14+Model!$M$15+0.000000001),Model!$M$12,(Model!$AJ$13*C17+Model!$AJ$14*E17+Model!$AJ$15*D16+Model!$AJ$16*D18)/Model!$AJ$17)))</f>
        <v>0</v>
      </c>
      <c r="E63" s="15">
        <f ca="1">IF(Model!$M$18=0,NA(),ABS(E17-IF(AND(Model!$M$16=1,E$4&gt;=Model!$M$13-0.000000001,E$4&lt;=Model!$M$13+Model!$M$15+0.000000001,$A17&gt;=Model!$M$14-0.000000001,$A17&lt;=Model!$M$14+Model!$M$15+0.000000001),Model!$M$12,(Model!$AJ$13*D17+Model!$AJ$14*F17+Model!$AJ$15*E16+Model!$AJ$16*E18)/Model!$AJ$17)))</f>
        <v>1.1102230246251565E-16</v>
      </c>
      <c r="F63" s="15">
        <f ca="1">IF(Model!$M$18=0,NA(),ABS(F17-IF(AND(Model!$M$16=1,F$4&gt;=Model!$M$13-0.000000001,F$4&lt;=Model!$M$13+Model!$M$15+0.000000001,$A17&gt;=Model!$M$14-0.000000001,$A17&lt;=Model!$M$14+Model!$M$15+0.000000001),Model!$M$12,(Model!$AJ$13*E17+Model!$AJ$14*G17+Model!$AJ$15*F16+Model!$AJ$16*F18)/Model!$AJ$17)))</f>
        <v>2.2204460492503131E-16</v>
      </c>
      <c r="G63" s="15">
        <f ca="1">IF(Model!$M$18=0,NA(),ABS(G17-IF(AND(Model!$M$16=1,G$4&gt;=Model!$M$13-0.000000001,G$4&lt;=Model!$M$13+Model!$M$15+0.000000001,$A17&gt;=Model!$M$14-0.000000001,$A17&lt;=Model!$M$14+Model!$M$15+0.000000001),Model!$M$12,(Model!$AJ$13*F17+Model!$AJ$14*H17+Model!$AJ$15*G16+Model!$AJ$16*G18)/Model!$AJ$17)))</f>
        <v>1.1102230246251565E-16</v>
      </c>
      <c r="H63" s="15">
        <f ca="1">IF(Model!$M$18=0,NA(),ABS(H17-IF(AND(Model!$M$16=1,H$4&gt;=Model!$M$13-0.000000001,H$4&lt;=Model!$M$13+Model!$M$15+0.000000001,$A17&gt;=Model!$M$14-0.000000001,$A17&lt;=Model!$M$14+Model!$M$15+0.000000001),Model!$M$12,(Model!$AJ$13*G17+Model!$AJ$14*I17+Model!$AJ$15*H16+Model!$AJ$16*H18)/Model!$AJ$17)))</f>
        <v>0</v>
      </c>
      <c r="I63" s="15">
        <f ca="1">IF(Model!$M$18=0,NA(),ABS(I17-IF(AND(Model!$M$16=1,I$4&gt;=Model!$M$13-0.000000001,I$4&lt;=Model!$M$13+Model!$M$15+0.000000001,$A17&gt;=Model!$M$14-0.000000001,$A17&lt;=Model!$M$14+Model!$M$15+0.000000001),Model!$M$12,(Model!$AJ$13*H17+Model!$AJ$14*J17+Model!$AJ$15*I16+Model!$AJ$16*I18)/Model!$AJ$17)))</f>
        <v>2.2204460492503131E-16</v>
      </c>
      <c r="J63" s="15">
        <f ca="1">IF(Model!$M$18=0,NA(),ABS(J17-IF(AND(Model!$M$16=1,J$4&gt;=Model!$M$13-0.000000001,J$4&lt;=Model!$M$13+Model!$M$15+0.000000001,$A17&gt;=Model!$M$14-0.000000001,$A17&lt;=Model!$M$14+Model!$M$15+0.000000001),Model!$M$12,(Model!$AJ$13*I17+Model!$AJ$14*K17+Model!$AJ$15*J16+Model!$AJ$16*J18)/Model!$AJ$17)))</f>
        <v>0</v>
      </c>
      <c r="K63" s="15">
        <f ca="1">IF(Model!$M$18=0,NA(),ABS(K17-IF(AND(Model!$M$16=1,K$4&gt;=Model!$M$13-0.000000001,K$4&lt;=Model!$M$13+Model!$M$15+0.000000001,$A17&gt;=Model!$M$14-0.000000001,$A17&lt;=Model!$M$14+Model!$M$15+0.000000001),Model!$M$12,(Model!$AJ$13*J17+Model!$AJ$14*L17+Model!$AJ$15*K16+Model!$AJ$16*K18)/Model!$AJ$17)))</f>
        <v>2.2204460492503131E-16</v>
      </c>
      <c r="L63" s="15">
        <f ca="1">IF(Model!$M$18=0,NA(),ABS(L17-IF(AND(Model!$M$16=1,L$4&gt;=Model!$M$13-0.000000001,L$4&lt;=Model!$M$13+Model!$M$15+0.000000001,$A17&gt;=Model!$M$14-0.000000001,$A17&lt;=Model!$M$14+Model!$M$15+0.000000001),Model!$M$12,(Model!$AJ$13*K17+Model!$AJ$14*M17+Model!$AJ$15*L16+Model!$AJ$16*L18)/Model!$AJ$17)))</f>
        <v>2.2204460492503131E-16</v>
      </c>
      <c r="M63" s="15">
        <f ca="1">IF(Model!$M$18=0,NA(),ABS(M17-IF(AND(Model!$M$16=1,M$4&gt;=Model!$M$13-0.000000001,M$4&lt;=Model!$M$13+Model!$M$15+0.000000001,$A17&gt;=Model!$M$14-0.000000001,$A17&lt;=Model!$M$14+Model!$M$15+0.000000001),Model!$M$12,(Model!$AJ$13*L17+Model!$AJ$14*N17+Model!$AJ$15*M16+Model!$AJ$16*M18)/Model!$AJ$17)))</f>
        <v>1.1102230246251565E-16</v>
      </c>
      <c r="N63" s="15">
        <f ca="1">IF(Model!$M$18=0,NA(),ABS(N17-IF(AND(Model!$M$16=1,N$4&gt;=Model!$M$13-0.000000001,N$4&lt;=Model!$M$13+Model!$M$15+0.000000001,$A17&gt;=Model!$M$14-0.000000001,$A17&lt;=Model!$M$14+Model!$M$15+0.000000001),Model!$M$12,(Model!$AJ$13*M17+Model!$AJ$14*O17+Model!$AJ$15*N16+Model!$AJ$16*N18)/Model!$AJ$17)))</f>
        <v>3.3306690738754696E-16</v>
      </c>
      <c r="O63" s="15">
        <f ca="1">IF(Model!$M$18=0,NA(),ABS(O17-IF(AND(Model!$M$16=1,O$4&gt;=Model!$M$13-0.000000001,O$4&lt;=Model!$M$13+Model!$M$15+0.000000001,$A17&gt;=Model!$M$14-0.000000001,$A17&lt;=Model!$M$14+Model!$M$15+0.000000001),Model!$M$12,(Model!$AJ$13*N17+Model!$AJ$14*P17+Model!$AJ$15*O16+Model!$AJ$16*O18)/Model!$AJ$17)))</f>
        <v>1.1102230246251565E-16</v>
      </c>
      <c r="P63" s="15">
        <f ca="1">IF(Model!$M$18=0,NA(),ABS(P17-IF(AND(Model!$M$16=1,P$4&gt;=Model!$M$13-0.000000001,P$4&lt;=Model!$M$13+Model!$M$15+0.000000001,$A17&gt;=Model!$M$14-0.000000001,$A17&lt;=Model!$M$14+Model!$M$15+0.000000001),Model!$M$12,(Model!$AJ$13*O17+Model!$AJ$14*Q17+Model!$AJ$15*P16+Model!$AJ$16*P18)/Model!$AJ$17)))</f>
        <v>2.2204460492503131E-16</v>
      </c>
      <c r="Q63" s="15">
        <f ca="1">IF(Model!$M$18=0,NA(),ABS(Q17-IF(AND(Model!$M$16=1,Q$4&gt;=Model!$M$13-0.000000001,Q$4&lt;=Model!$M$13+Model!$M$15+0.000000001,$A17&gt;=Model!$M$14-0.000000001,$A17&lt;=Model!$M$14+Model!$M$15+0.000000001),Model!$M$12,(Model!$AJ$13*P17+Model!$AJ$14*R17+Model!$AJ$15*Q16+Model!$AJ$16*Q18)/Model!$AJ$17)))</f>
        <v>2.2204460492503131E-16</v>
      </c>
      <c r="R63" s="15">
        <f ca="1">IF(Model!$M$18=0,NA(),ABS(R17-IF(AND(Model!$M$16=1,R$4&gt;=Model!$M$13-0.000000001,R$4&lt;=Model!$M$13+Model!$M$15+0.000000001,$A17&gt;=Model!$M$14-0.000000001,$A17&lt;=Model!$M$14+Model!$M$15+0.000000001),Model!$M$12,(Model!$AJ$13*Q17+Model!$AJ$14*S17+Model!$AJ$15*R16+Model!$AJ$16*R18)/Model!$AJ$17)))</f>
        <v>1.1102230246251565E-16</v>
      </c>
      <c r="S63" s="15">
        <f ca="1">IF(Model!$M$18=0,NA(),ABS(S17-IF(AND(Model!$M$16=1,S$4&gt;=Model!$M$13-0.000000001,S$4&lt;=Model!$M$13+Model!$M$15+0.000000001,$A17&gt;=Model!$M$14-0.000000001,$A17&lt;=Model!$M$14+Model!$M$15+0.000000001),Model!$M$12,(Model!$AJ$13*R17+Model!$AJ$14*T17+Model!$AJ$15*S16+Model!$AJ$16*S18)/Model!$AJ$17)))</f>
        <v>1.1102230246251565E-16</v>
      </c>
      <c r="T63" s="15">
        <f ca="1">IF(Model!$M$18=0,NA(),ABS(T17-IF(AND(Model!$M$16=1,T$4&gt;=Model!$M$13-0.000000001,T$4&lt;=Model!$M$13+Model!$M$15+0.000000001,$A17&gt;=Model!$M$14-0.000000001,$A17&lt;=Model!$M$14+Model!$M$15+0.000000001),Model!$M$12,(Model!$AJ$13*S17+Model!$AJ$14*U17+Model!$AJ$15*T16+Model!$AJ$16*T18)/Model!$AJ$17)))</f>
        <v>0</v>
      </c>
      <c r="U63" s="15">
        <f ca="1">IF(Model!$M$18=0,NA(),ABS(U17-IF(AND(Model!$M$16=1,U$4&gt;=Model!$M$13-0.000000001,U$4&lt;=Model!$M$13+Model!$M$15+0.000000001,$A17&gt;=Model!$M$14-0.000000001,$A17&lt;=Model!$M$14+Model!$M$15+0.000000001),Model!$M$12,(Model!$AJ$13*T17+Model!$AJ$14*V17+Model!$AJ$15*U16+Model!$AJ$16*U18)/Model!$AJ$17)))</f>
        <v>1.1102230246251565E-16</v>
      </c>
      <c r="V63" s="15">
        <f ca="1">IF(Model!$M$18=0,NA(),ABS(V17-IF(AND(Model!$M$16=1,V$4&gt;=Model!$M$13-0.000000001,V$4&lt;=Model!$M$13+Model!$M$15+0.000000001,$A17&gt;=Model!$M$14-0.000000001,$A17&lt;=Model!$M$14+Model!$M$15+0.000000001),Model!$M$12,(Model!$AJ$13*U17+Model!$AJ$14*W17+Model!$AJ$15*V16+Model!$AJ$16*V18)/Model!$AJ$17)))</f>
        <v>1.6653345369377348E-16</v>
      </c>
      <c r="W63" s="15">
        <f ca="1">IF(Model!$M$18=0,NA(),ABS(W17-IF(AND(Model!$M$16=1,W$4&gt;=Model!$M$13-0.000000001,W$4&lt;=Model!$M$13+Model!$M$15+0.000000001,$A17&gt;=Model!$M$14-0.000000001,$A17&lt;=Model!$M$14+Model!$M$15+0.000000001),Model!$M$12,(Model!$AJ$13*V17+Model!$AJ$14*X17+Model!$AJ$15*W16+Model!$AJ$16*W18)/Model!$AJ$17)))</f>
        <v>1.1102230246251565E-16</v>
      </c>
      <c r="X63" s="15">
        <f ca="1">IF(Model!$M$18=0,NA(),ABS(X17-IF(AND(Model!$M$16=1,X$4&gt;=Model!$M$13-0.000000001,X$4&lt;=Model!$M$13+Model!$M$15+0.000000001,$A17&gt;=Model!$M$14-0.000000001,$A17&lt;=Model!$M$14+Model!$M$15+0.000000001),Model!$M$12,(Model!$AJ$13*W17+Model!$AJ$14*Y17+Model!$AJ$15*X16+Model!$AJ$16*X18)/Model!$AJ$17)))</f>
        <v>2.2204460492503131E-16</v>
      </c>
      <c r="Y63" s="15">
        <f ca="1">IF(Model!$M$18=0,NA(),ABS(Y17-IF(AND(Model!$M$16=1,Y$4&gt;=Model!$M$13-0.000000001,Y$4&lt;=Model!$M$13+Model!$M$15+0.000000001,$A17&gt;=Model!$M$14-0.000000001,$A17&lt;=Model!$M$14+Model!$M$15+0.000000001),Model!$M$12,(Model!$AJ$13*X17+Model!$AJ$14*Z17+Model!$AJ$15*Y16+Model!$AJ$16*Y18)/Model!$AJ$17)))</f>
        <v>2.2204460492503131E-16</v>
      </c>
      <c r="Z63" s="15">
        <f ca="1">IF(Model!$M$18=0,NA(),ABS(Z17-IF(AND(Model!$M$16=1,Z$4&gt;=Model!$M$13-0.000000001,Z$4&lt;=Model!$M$13+Model!$M$15+0.000000001,$A17&gt;=Model!$M$14-0.000000001,$A17&lt;=Model!$M$14+Model!$M$15+0.000000001),Model!$M$12,(Model!$AJ$13*Y17+Model!$AJ$14*AA17+Model!$AJ$15*Z16+Model!$AJ$16*Z18)/Model!$AJ$17)))</f>
        <v>3.8857805861880479E-16</v>
      </c>
      <c r="AA63" s="15">
        <f ca="1">IF(Model!$M$18=0,NA(),ABS(AA17-IF(AND(Model!$M$16=1,AA$4&gt;=Model!$M$13-0.000000001,AA$4&lt;=Model!$M$13+Model!$M$15+0.000000001,$A17&gt;=Model!$M$14-0.000000001,$A17&lt;=Model!$M$14+Model!$M$15+0.000000001),Model!$M$12,(Model!$AJ$13*Z17+Model!$AJ$14*AB17+Model!$AJ$15*AA16+Model!$AJ$16*AA18)/Model!$AJ$17)))</f>
        <v>4.4408920985006262E-16</v>
      </c>
      <c r="AB63" s="15">
        <f ca="1">IF(Model!$M$18=0,NA(),ABS(AB17-IF(AND(Model!$M$16=1,AB$4&gt;=Model!$M$13-0.000000001,AB$4&lt;=Model!$M$13+Model!$M$15+0.000000001,$A17&gt;=Model!$M$14-0.000000001,$A17&lt;=Model!$M$14+Model!$M$15+0.000000001),Model!$M$12,(Model!$AJ$13*AA17+Model!$AJ$14*AC17+Model!$AJ$15*AB16+Model!$AJ$16*AB18)/Model!$AJ$17)))</f>
        <v>5.5511151231257827E-16</v>
      </c>
      <c r="AC63" s="15">
        <f ca="1">IF(Model!$M$18=0,NA(),ABS(AC17-IF(AND(Model!$M$16=1,AC$4&gt;=Model!$M$13-0.000000001,AC$4&lt;=Model!$M$13+Model!$M$15+0.000000001,$A17&gt;=Model!$M$14-0.000000001,$A17&lt;=Model!$M$14+Model!$M$15+0.000000001),Model!$M$12,(Model!$AJ$13*AB17+Model!$AJ$14*AD17+Model!$AJ$15*AC16+Model!$AJ$16*AC18)/Model!$AJ$17)))</f>
        <v>7.7715611723760958E-16</v>
      </c>
      <c r="AD63" s="15">
        <f ca="1">IF(Model!$M$18=0,NA(),ABS(AD17-IF(AND(Model!$M$16=1,AD$4&gt;=Model!$M$13-0.000000001,AD$4&lt;=Model!$M$13+Model!$M$15+0.000000001,$A17&gt;=Model!$M$14-0.000000001,$A17&lt;=Model!$M$14+Model!$M$15+0.000000001),Model!$M$12,(Model!$AJ$13*AC17+Model!$AJ$14*AE17+Model!$AJ$15*AD16+Model!$AJ$16*AD18)/Model!$AJ$17)))</f>
        <v>1.1102230246251565E-15</v>
      </c>
      <c r="AE63" s="15">
        <f ca="1">IF(Model!$M$18=0,NA(),ABS(AE17-IF(AND(Model!$M$16=1,AE$4&gt;=Model!$M$13-0.000000001,AE$4&lt;=Model!$M$13+Model!$M$15+0.000000001,$A17&gt;=Model!$M$14-0.000000001,$A17&lt;=Model!$M$14+Model!$M$15+0.000000001),Model!$M$12,(Model!$AJ$13*AD17+Model!$AJ$14*AF17+Model!$AJ$15*AE16+Model!$AJ$16*AE18)/Model!$AJ$17)))</f>
        <v>1.5543122344752192E-15</v>
      </c>
      <c r="AF63" s="15">
        <f ca="1">IF(Model!$M$18=0,NA(),ABS(AF17-IF(AND(Model!$M$16=1,AF$4&gt;=Model!$M$13-0.000000001,AF$4&lt;=Model!$M$13+Model!$M$15+0.000000001,$A17&gt;=Model!$M$14-0.000000001,$A17&lt;=Model!$M$14+Model!$M$15+0.000000001),Model!$M$12,(Model!$AJ$13*AE17+Model!$AJ$14*AG17+Model!$AJ$15*AF16+Model!$AJ$16*AF18)/Model!$AJ$17)))</f>
        <v>2.0539125955565396E-15</v>
      </c>
      <c r="AG63" s="15">
        <f ca="1">IF(Model!$M$18=0,NA(),ABS(AG17-IF(AND(Model!$M$16=1,AG$4&gt;=Model!$M$13-0.000000001,AG$4&lt;=Model!$M$13+Model!$M$15+0.000000001,$A17&gt;=Model!$M$14-0.000000001,$A17&lt;=Model!$M$14+Model!$M$15+0.000000001),Model!$M$12,(Model!$AJ$13*AF17+Model!$AJ$14*AH17+Model!$AJ$15*AG16+Model!$AJ$16*AG18)/Model!$AJ$17)))</f>
        <v>2.6645352591003757E-15</v>
      </c>
      <c r="AH63" s="15">
        <f ca="1">IF(Model!$M$18=0,NA(),ABS(AH17-IF(AND(Model!$M$16=1,AH$4&gt;=Model!$M$13-0.000000001,AH$4&lt;=Model!$M$13+Model!$M$15+0.000000001,$A17&gt;=Model!$M$14-0.000000001,$A17&lt;=Model!$M$14+Model!$M$15+0.000000001),Model!$M$12,(Model!$AJ$13*AG17+Model!$AJ$14*AI17+Model!$AJ$15*AH16+Model!$AJ$16*AH18)/Model!$AJ$17)))</f>
        <v>3.4416913763379853E-15</v>
      </c>
      <c r="AI63" s="15">
        <f ca="1">IF(Model!$M$18=0,NA(),ABS(AI17-IF(AND(Model!$M$16=1,AI$4&gt;=Model!$M$13-0.000000001,AI$4&lt;=Model!$M$13+Model!$M$15+0.000000001,$A17&gt;=Model!$M$14-0.000000001,$A17&lt;=Model!$M$14+Model!$M$15+0.000000001),Model!$M$12,(Model!$AJ$13*AH17+Model!$AJ$14*AJ17+Model!$AJ$15*AI16+Model!$AJ$16*AI18)/Model!$AJ$17)))</f>
        <v>4.496403249731884E-15</v>
      </c>
      <c r="AJ63" s="15">
        <f ca="1">IF(Model!$M$18=0,NA(),ABS(AJ17-IF(AND(Model!$M$16=1,AJ$4&gt;=Model!$M$13-0.000000001,AJ$4&lt;=Model!$M$13+Model!$M$15+0.000000001,$A17&gt;=Model!$M$14-0.000000001,$A17&lt;=Model!$M$14+Model!$M$15+0.000000001),Model!$M$12,(Model!$AJ$13*AI17+Model!$AJ$14*AK17+Model!$AJ$15*AJ16+Model!$AJ$16*AJ18)/Model!$AJ$17)))</f>
        <v>5.773159728050814E-15</v>
      </c>
      <c r="AK63" s="15">
        <f ca="1">IF(Model!$M$18=0,NA(),ABS(AK17-IF(AND(Model!$M$16=1,AK$4&gt;=Model!$M$13-0.000000001,AK$4&lt;=Model!$M$13+Model!$M$15+0.000000001,$A17&gt;=Model!$M$14-0.000000001,$A17&lt;=Model!$M$14+Model!$M$15+0.000000001),Model!$M$12,(Model!$AJ$13*AJ17+Model!$AJ$14*AL17+Model!$AJ$15*AK16+Model!$AJ$16*AK18)/Model!$AJ$17)))</f>
        <v>7.3274719625260332E-15</v>
      </c>
      <c r="AL63" s="15">
        <f ca="1">IF(Model!$M$18=0,NA(),ABS(AL17-IF(AND(Model!$M$16=1,AL$4&gt;=Model!$M$13-0.000000001,AL$4&lt;=Model!$M$13+Model!$M$15+0.000000001,$A17&gt;=Model!$M$14-0.000000001,$A17&lt;=Model!$M$14+Model!$M$15+0.000000001),Model!$M$12,(Model!$AJ$13*AK17+Model!$AJ$14*AM17+Model!$AJ$15*AL16+Model!$AJ$16*AL18)/Model!$AJ$17)))</f>
        <v>9.2148511043887993E-15</v>
      </c>
      <c r="AM63" s="15">
        <f ca="1">IF(Model!$M$18=0,NA(),ABS(AM17-IF(AND(Model!$M$16=1,AM$4&gt;=Model!$M$13-0.000000001,AM$4&lt;=Model!$M$13+Model!$M$15+0.000000001,$A17&gt;=Model!$M$14-0.000000001,$A17&lt;=Model!$M$14+Model!$M$15+0.000000001),Model!$M$12,(Model!$AJ$13*AL17+Model!$AJ$14*AN17+Model!$AJ$15*AM16+Model!$AJ$16*AM18)/Model!$AJ$17)))</f>
        <v>1.149080830487037E-14</v>
      </c>
      <c r="AN63" s="15">
        <f ca="1">IF(Model!$M$18=0,NA(),ABS(AN17-IF(AND(Model!$M$16=1,AN$4&gt;=Model!$M$13-0.000000001,AN$4&lt;=Model!$M$13+Model!$M$15+0.000000001,$A17&gt;=Model!$M$14-0.000000001,$A17&lt;=Model!$M$14+Model!$M$15+0.000000001),Model!$M$12,(Model!$AJ$13*AM17+Model!$AJ$14*AO17+Model!$AJ$15*AN16+Model!$AJ$16*AN18)/Model!$AJ$17)))</f>
        <v>1.4210854715202004E-14</v>
      </c>
      <c r="AO63" s="15">
        <f ca="1">IF(Model!$M$18=0,NA(),ABS(AO17-IF(AND(Model!$M$16=1,AO$4&gt;=Model!$M$13-0.000000001,AO$4&lt;=Model!$M$13+Model!$M$15+0.000000001,$A17&gt;=Model!$M$14-0.000000001,$A17&lt;=Model!$M$14+Model!$M$15+0.000000001),Model!$M$12,(Model!$AJ$13*AN17+Model!$AJ$14*AP17+Model!$AJ$15*AO16+Model!$AJ$16*AO18)/Model!$AJ$17)))</f>
        <v>1.7652546091539989E-14</v>
      </c>
      <c r="AP63" s="15">
        <f ca="1">IF(Model!$M$18=0,NA(),ABS(AP17-IF(AND(Model!$M$16=1,AP$4&gt;=Model!$M$13-0.000000001,AP$4&lt;=Model!$M$13+Model!$M$15+0.000000001,$A17&gt;=Model!$M$14-0.000000001,$A17&lt;=Model!$M$14+Model!$M$15+0.000000001),Model!$M$12,(Model!$AJ$13*AO17+Model!$AJ$14*AQ17+Model!$AJ$15*AP16+Model!$AJ$16*AP18)/Model!$AJ$17)))</f>
        <v>2.1593837828959295E-14</v>
      </c>
      <c r="AQ63" s="15">
        <f ca="1">IF(Model!$M$18=0,NA(),ABS(AQ17-IF(AND(Model!$M$16=1,AQ$4&gt;=Model!$M$13-0.000000001,AQ$4&lt;=Model!$M$13+Model!$M$15+0.000000001,$A17&gt;=Model!$M$14-0.000000001,$A17&lt;=Model!$M$14+Model!$M$15+0.000000001),Model!$M$12,(Model!$AJ$13*AP17+Model!$AJ$14*AR17+Model!$AJ$15*AQ16+Model!$AJ$16*AQ18)/Model!$AJ$17)))</f>
        <v>2.6367796834847468E-14</v>
      </c>
      <c r="AR63" s="15">
        <f ca="1">IF(Model!$M$18=0,NA(),ABS(AR17-IF(AND(Model!$M$16=1,AR$4&gt;=Model!$M$13-0.000000001,AR$4&lt;=Model!$M$13+Model!$M$15+0.000000001,$A17&gt;=Model!$M$14-0.000000001,$A17&lt;=Model!$M$14+Model!$M$15+0.000000001),Model!$M$12,(Model!$AJ$13*AQ17+Model!$AJ$14*AS17+Model!$AJ$15*AR16+Model!$AJ$16*AR18)/Model!$AJ$17)))</f>
        <v>3.1863400806741993E-14</v>
      </c>
      <c r="AS63" s="15">
        <f ca="1">IF(Model!$M$18=0,NA(),ABS(AS17-IF(AND(Model!$M$16=1,AS$4&gt;=Model!$M$13-0.000000001,AS$4&lt;=Model!$M$13+Model!$M$15+0.000000001,$A17&gt;=Model!$M$14-0.000000001,$A17&lt;=Model!$M$14+Model!$M$15+0.000000001),Model!$M$12,(Model!$AJ$13*AR17+Model!$AJ$14*AT17+Model!$AJ$15*AS16+Model!$AJ$16*AS18)/Model!$AJ$17)))</f>
        <v>3.8469227803261674E-14</v>
      </c>
      <c r="AT63" s="15">
        <f ca="1">IF(Model!$M$18=0,NA(),ABS(AT17-IF(AND(Model!$M$16=1,AT$4&gt;=Model!$M$13-0.000000001,AT$4&lt;=Model!$M$13+Model!$M$15+0.000000001,$A17&gt;=Model!$M$14-0.000000001,$A17&lt;=Model!$M$14+Model!$M$15+0.000000001),Model!$M$12,(Model!$AJ$13*AS17+Model!$AJ$14*AU17+Model!$AJ$15*AT16+Model!$AJ$16*AT18)/Model!$AJ$17)))</f>
        <v>4.624078897563777E-14</v>
      </c>
      <c r="AU63" s="15">
        <f ca="1">IF(Model!$M$18=0,NA(),ABS(AU17-IF(AND(Model!$M$16=1,AU$4&gt;=Model!$M$13-0.000000001,AU$4&lt;=Model!$M$13+Model!$M$15+0.000000001,$A17&gt;=Model!$M$14-0.000000001,$A17&lt;=Model!$M$14+Model!$M$15+0.000000001),Model!$M$12,(Model!$AJ$13*AT17+Model!$AJ$14*AV17+Model!$AJ$15*AU16+Model!$AJ$16*AU18)/Model!$AJ$17)))</f>
        <v>5.5233595475101538E-14</v>
      </c>
      <c r="AV63" s="15">
        <f ca="1">IF(Model!$M$18=0,NA(),ABS(AV17-IF(AND(Model!$M$16=1,AV$4&gt;=Model!$M$13-0.000000001,AV$4&lt;=Model!$M$13+Model!$M$15+0.000000001,$A17&gt;=Model!$M$14-0.000000001,$A17&lt;=Model!$M$14+Model!$M$15+0.000000001),Model!$M$12,(Model!$AJ$13*AU17+Model!$AJ$14*AW17+Model!$AJ$15*AV16+Model!$AJ$16*AV18)/Model!$AJ$17)))</f>
        <v>6.5614180755346752E-14</v>
      </c>
      <c r="AW63" s="15">
        <f ca="1">IF(Model!$M$18=0,NA(),ABS(AW17-IF(AND(Model!$M$16=1,AW$4&gt;=Model!$M$13-0.000000001,AW$4&lt;=Model!$M$13+Model!$M$15+0.000000001,$A17&gt;=Model!$M$14-0.000000001,$A17&lt;=Model!$M$14+Model!$M$15+0.000000001),Model!$M$12,(Model!$AJ$13*AV17+Model!$AJ$14*AX17+Model!$AJ$15*AW16+Model!$AJ$16*AW18)/Model!$AJ$17)))</f>
        <v>7.7438055967604669E-14</v>
      </c>
      <c r="AX63" s="15">
        <f ca="1">IF(Model!$M$18=0,NA(),ABS(AX17-IF(AND(Model!$M$16=1,AX$4&gt;=Model!$M$13-0.000000001,AX$4&lt;=Model!$M$13+Model!$M$15+0.000000001,$A17&gt;=Model!$M$14-0.000000001,$A17&lt;=Model!$M$14+Model!$M$15+0.000000001),Model!$M$12,(Model!$AJ$13*AW17+Model!$AJ$14*AY17+Model!$AJ$15*AX16+Model!$AJ$16*AX18)/Model!$AJ$17)))</f>
        <v>9.1038288019262836E-14</v>
      </c>
      <c r="AY63" s="15">
        <f ca="1">IF(Model!$M$18=0,NA(),ABS(AY17-IF(AND(Model!$M$16=1,AY$4&gt;=Model!$M$13-0.000000001,AY$4&lt;=Model!$M$13+Model!$M$15+0.000000001,$A17&gt;=Model!$M$14-0.000000001,$A17&lt;=Model!$M$14+Model!$M$15+0.000000001),Model!$M$12,(Model!$AJ$13*AX17+Model!$AJ$14*AZ17+Model!$AJ$15*AY16+Model!$AJ$16*AY18)/Model!$AJ$17)))</f>
        <v>1.0619283230539622E-13</v>
      </c>
      <c r="AZ63" s="15">
        <f ca="1">IF(Model!$M$18=0,NA(),ABS(AZ17-IF(AND(Model!$M$16=1,AZ$4&gt;=Model!$M$13-0.000000001,AZ$4&lt;=Model!$M$13+Model!$M$15+0.000000001,$A17&gt;=Model!$M$14-0.000000001,$A17&lt;=Model!$M$14+Model!$M$15+0.000000001),Model!$M$12,(Model!$AJ$13*AY17+Model!$AJ$14*BA17+Model!$AJ$15*AZ16+Model!$AJ$16*AZ18)/Model!$AJ$17)))</f>
        <v>1.2312373343092986E-13</v>
      </c>
      <c r="BA63" s="15">
        <f ca="1">IF(Model!$M$18=0,NA(),ABS(BA17-IF(AND(Model!$M$16=1,BA$4&gt;=Model!$M$13-0.000000001,BA$4&lt;=Model!$M$13+Model!$M$15+0.000000001,$A17&gt;=Model!$M$14-0.000000001,$A17&lt;=Model!$M$14+Model!$M$15+0.000000001),Model!$M$12,(Model!$AJ$13*AZ17+Model!$AJ$14*BB17+Model!$AJ$15*BA16+Model!$AJ$16*BA18)/Model!$AJ$17)))</f>
        <v>1.4160894679093872E-13</v>
      </c>
      <c r="BB63" s="15">
        <f ca="1">IF(Model!$M$18=0,NA(),ABS(BB17-IF(AND(Model!$M$16=1,BB$4&gt;=Model!$M$13-0.000000001,BB$4&lt;=Model!$M$13+Model!$M$15+0.000000001,$A17&gt;=Model!$M$14-0.000000001,$A17&lt;=Model!$M$14+Model!$M$15+0.000000001),Model!$M$12,(Model!$AJ$13*BA17+Model!$AJ$14*BC17+Model!$AJ$15*BB16+Model!$AJ$16*BB18)/Model!$AJ$17)))</f>
        <v>1.6164847238542279E-13</v>
      </c>
      <c r="BC63" s="15">
        <f ca="1">IF(Model!$M$18=0,NA(),ABS(BC17-IF(AND(Model!$M$16=1,BC$4&gt;=Model!$M$13-0.000000001,BC$4&lt;=Model!$M$13+Model!$M$15+0.000000001,$A17&gt;=Model!$M$14-0.000000001,$A17&lt;=Model!$M$14+Model!$M$15+0.000000001),Model!$M$12,(Model!$AJ$13*BB17+Model!$AJ$14*BD17+Model!$AJ$15*BC16+Model!$AJ$16*BC18)/Model!$AJ$17)))</f>
        <v>1.8302026560945706E-13</v>
      </c>
      <c r="BD63" s="15">
        <f ca="1">IF(Model!$M$18=0,NA(),ABS(BD17-IF(AND(Model!$M$16=1,BD$4&gt;=Model!$M$13-0.000000001,BD$4&lt;=Model!$M$13+Model!$M$15+0.000000001,$A17&gt;=Model!$M$14-0.000000001,$A17&lt;=Model!$M$14+Model!$M$15+0.000000001),Model!$M$12,(Model!$AJ$13*BC17+Model!$AJ$14*BE17+Model!$AJ$15*BD16+Model!$AJ$16*BD18)/Model!$AJ$17)))</f>
        <v>2.0500268149703516E-13</v>
      </c>
      <c r="BE63" s="15">
        <f ca="1">IF(Model!$M$18=0,NA(),ABS(BE17-IF(AND(Model!$M$16=1,BE$4&gt;=Model!$M$13-0.000000001,BE$4&lt;=Model!$M$13+Model!$M$15+0.000000001,$A17&gt;=Model!$M$14-0.000000001,$A17&lt;=Model!$M$14+Model!$M$15+0.000000001),Model!$M$12,(Model!$AJ$13*BD17+Model!$AJ$14*BF17+Model!$AJ$15*BE16+Model!$AJ$16*BE18)/Model!$AJ$17)))</f>
        <v>2.2670754162845697E-13</v>
      </c>
      <c r="BF63" s="15">
        <f ca="1">IF(Model!$M$18=0,NA(),ABS(BF17-IF(AND(Model!$M$16=1,BF$4&gt;=Model!$M$13-0.000000001,BF$4&lt;=Model!$M$13+Model!$M$15+0.000000001,$A17&gt;=Model!$M$14-0.000000001,$A17&lt;=Model!$M$14+Model!$M$15+0.000000001),Model!$M$12,(Model!$AJ$13*BE17+Model!$AJ$14*BG17+Model!$AJ$15*BF16+Model!$AJ$16*BF18)/Model!$AJ$17)))</f>
        <v>2.4735768988648488E-13</v>
      </c>
      <c r="BG63" s="15">
        <f ca="1">IF(Model!$M$18=0,NA(),ABS(BG17-IF(AND(Model!$M$16=1,BG$4&gt;=Model!$M$13-0.000000001,BG$4&lt;=Model!$M$13+Model!$M$15+0.000000001,$A17&gt;=Model!$M$14-0.000000001,$A17&lt;=Model!$M$14+Model!$M$15+0.000000001),Model!$M$12,(Model!$AJ$13*BF17+Model!$AJ$14*BH17+Model!$AJ$15*BG16+Model!$AJ$16*BG18)/Model!$AJ$17)))</f>
        <v>2.6512125828048738E-13</v>
      </c>
      <c r="BH63" s="15">
        <f ca="1">IF(Model!$M$18=0,NA(),ABS(BH17-IF(AND(Model!$M$16=1,BH$4&gt;=Model!$M$13-0.000000001,BH$4&lt;=Model!$M$13+Model!$M$15+0.000000001,$A17&gt;=Model!$M$14-0.000000001,$A17&lt;=Model!$M$14+Model!$M$15+0.000000001),Model!$M$12,(Model!$AJ$13*BG17+Model!$AJ$14*BI17+Model!$AJ$15*BH16+Model!$AJ$16*BH18)/Model!$AJ$17)))</f>
        <v>2.7794433421490794E-13</v>
      </c>
      <c r="BI63" s="15">
        <f ca="1">IF(Model!$M$18=0,NA(),ABS(BI17-IF(AND(Model!$M$16=1,BI$4&gt;=Model!$M$13-0.000000001,BI$4&lt;=Model!$M$13+Model!$M$15+0.000000001,$A17&gt;=Model!$M$14-0.000000001,$A17&lt;=Model!$M$14+Model!$M$15+0.000000001),Model!$M$12,(Model!$AJ$13*BH17+Model!$AJ$14*BJ17+Model!$AJ$15*BI16+Model!$AJ$16*BI18)/Model!$AJ$17)))</f>
        <v>2.8271829322079611E-13</v>
      </c>
      <c r="BJ63" s="15">
        <f ca="1">IF(Model!$M$18=0,NA(),ABS(BJ17-IF(AND(Model!$M$16=1,BJ$4&gt;=Model!$M$13-0.000000001,BJ$4&lt;=Model!$M$13+Model!$M$15+0.000000001,$A17&gt;=Model!$M$14-0.000000001,$A17&lt;=Model!$M$14+Model!$M$15+0.000000001),Model!$M$12,BI17)))</f>
        <v>0</v>
      </c>
      <c r="BK63" s="1"/>
    </row>
    <row r="64" spans="1:63" ht="13.5" customHeight="1">
      <c r="A64" s="1"/>
      <c r="B64" s="15">
        <f>IF(Model!$M$18=0,NA(),ABS(B18-IF(AND(Model!$M$16=1,B$4&gt;=Model!$M$13-0.000000001,B$4&lt;=Model!$M$13+Model!$M$15+0.000000001,$A18&gt;=Model!$M$14-0.000000001,$A18&lt;=Model!$M$14+Model!$M$15+0.000000001),Model!$M$12,Model!$M$11)))</f>
        <v>0</v>
      </c>
      <c r="C64" s="15">
        <f ca="1">IF(Model!$M$18=0,NA(),ABS(C18-IF(AND(Model!$M$16=1,C$4&gt;=Model!$M$13-0.000000001,C$4&lt;=Model!$M$13+Model!$M$15+0.000000001,$A18&gt;=Model!$M$14-0.000000001,$A18&lt;=Model!$M$14+Model!$M$15+0.000000001),Model!$M$12,(Model!$AJ$13*B18+Model!$AJ$14*D18+Model!$AJ$15*C17+Model!$AJ$16*C19)/Model!$AJ$17)))</f>
        <v>0</v>
      </c>
      <c r="D64" s="15">
        <f ca="1">IF(Model!$M$18=0,NA(),ABS(D18-IF(AND(Model!$M$16=1,D$4&gt;=Model!$M$13-0.000000001,D$4&lt;=Model!$M$13+Model!$M$15+0.000000001,$A18&gt;=Model!$M$14-0.000000001,$A18&lt;=Model!$M$14+Model!$M$15+0.000000001),Model!$M$12,(Model!$AJ$13*C18+Model!$AJ$14*E18+Model!$AJ$15*D17+Model!$AJ$16*D19)/Model!$AJ$17)))</f>
        <v>2.2204460492503131E-16</v>
      </c>
      <c r="E64" s="15">
        <f ca="1">IF(Model!$M$18=0,NA(),ABS(E18-IF(AND(Model!$M$16=1,E$4&gt;=Model!$M$13-0.000000001,E$4&lt;=Model!$M$13+Model!$M$15+0.000000001,$A18&gt;=Model!$M$14-0.000000001,$A18&lt;=Model!$M$14+Model!$M$15+0.000000001),Model!$M$12,(Model!$AJ$13*D18+Model!$AJ$14*F18+Model!$AJ$15*E17+Model!$AJ$16*E19)/Model!$AJ$17)))</f>
        <v>0</v>
      </c>
      <c r="F64" s="15">
        <f ca="1">IF(Model!$M$18=0,NA(),ABS(F18-IF(AND(Model!$M$16=1,F$4&gt;=Model!$M$13-0.000000001,F$4&lt;=Model!$M$13+Model!$M$15+0.000000001,$A18&gt;=Model!$M$14-0.000000001,$A18&lt;=Model!$M$14+Model!$M$15+0.000000001),Model!$M$12,(Model!$AJ$13*E18+Model!$AJ$14*G18+Model!$AJ$15*F17+Model!$AJ$16*F19)/Model!$AJ$17)))</f>
        <v>3.3306690738754696E-16</v>
      </c>
      <c r="G64" s="15">
        <f ca="1">IF(Model!$M$18=0,NA(),ABS(G18-IF(AND(Model!$M$16=1,G$4&gt;=Model!$M$13-0.000000001,G$4&lt;=Model!$M$13+Model!$M$15+0.000000001,$A18&gt;=Model!$M$14-0.000000001,$A18&lt;=Model!$M$14+Model!$M$15+0.000000001),Model!$M$12,(Model!$AJ$13*F18+Model!$AJ$14*H18+Model!$AJ$15*G17+Model!$AJ$16*G19)/Model!$AJ$17)))</f>
        <v>2.2204460492503131E-16</v>
      </c>
      <c r="H64" s="15">
        <f ca="1">IF(Model!$M$18=0,NA(),ABS(H18-IF(AND(Model!$M$16=1,H$4&gt;=Model!$M$13-0.000000001,H$4&lt;=Model!$M$13+Model!$M$15+0.000000001,$A18&gt;=Model!$M$14-0.000000001,$A18&lt;=Model!$M$14+Model!$M$15+0.000000001),Model!$M$12,(Model!$AJ$13*G18+Model!$AJ$14*I18+Model!$AJ$15*H17+Model!$AJ$16*H19)/Model!$AJ$17)))</f>
        <v>0</v>
      </c>
      <c r="I64" s="15">
        <f ca="1">IF(Model!$M$18=0,NA(),ABS(I18-IF(AND(Model!$M$16=1,I$4&gt;=Model!$M$13-0.000000001,I$4&lt;=Model!$M$13+Model!$M$15+0.000000001,$A18&gt;=Model!$M$14-0.000000001,$A18&lt;=Model!$M$14+Model!$M$15+0.000000001),Model!$M$12,(Model!$AJ$13*H18+Model!$AJ$14*J18+Model!$AJ$15*I17+Model!$AJ$16*I19)/Model!$AJ$17)))</f>
        <v>2.2204460492503131E-16</v>
      </c>
      <c r="J64" s="15">
        <f ca="1">IF(Model!$M$18=0,NA(),ABS(J18-IF(AND(Model!$M$16=1,J$4&gt;=Model!$M$13-0.000000001,J$4&lt;=Model!$M$13+Model!$M$15+0.000000001,$A18&gt;=Model!$M$14-0.000000001,$A18&lt;=Model!$M$14+Model!$M$15+0.000000001),Model!$M$12,(Model!$AJ$13*I18+Model!$AJ$14*K18+Model!$AJ$15*J17+Model!$AJ$16*J19)/Model!$AJ$17)))</f>
        <v>1.1102230246251565E-16</v>
      </c>
      <c r="K64" s="15">
        <f ca="1">IF(Model!$M$18=0,NA(),ABS(K18-IF(AND(Model!$M$16=1,K$4&gt;=Model!$M$13-0.000000001,K$4&lt;=Model!$M$13+Model!$M$15+0.000000001,$A18&gt;=Model!$M$14-0.000000001,$A18&lt;=Model!$M$14+Model!$M$15+0.000000001),Model!$M$12,(Model!$AJ$13*J18+Model!$AJ$14*L18+Model!$AJ$15*K17+Model!$AJ$16*K19)/Model!$AJ$17)))</f>
        <v>2.2204460492503131E-16</v>
      </c>
      <c r="L64" s="15">
        <f ca="1">IF(Model!$M$18=0,NA(),ABS(L18-IF(AND(Model!$M$16=1,L$4&gt;=Model!$M$13-0.000000001,L$4&lt;=Model!$M$13+Model!$M$15+0.000000001,$A18&gt;=Model!$M$14-0.000000001,$A18&lt;=Model!$M$14+Model!$M$15+0.000000001),Model!$M$12,(Model!$AJ$13*K18+Model!$AJ$14*M18+Model!$AJ$15*L17+Model!$AJ$16*L19)/Model!$AJ$17)))</f>
        <v>1.1102230246251565E-16</v>
      </c>
      <c r="M64" s="15">
        <f ca="1">IF(Model!$M$18=0,NA(),ABS(M18-IF(AND(Model!$M$16=1,M$4&gt;=Model!$M$13-0.000000001,M$4&lt;=Model!$M$13+Model!$M$15+0.000000001,$A18&gt;=Model!$M$14-0.000000001,$A18&lt;=Model!$M$14+Model!$M$15+0.000000001),Model!$M$12,(Model!$AJ$13*L18+Model!$AJ$14*N18+Model!$AJ$15*M17+Model!$AJ$16*M19)/Model!$AJ$17)))</f>
        <v>3.3306690738754696E-16</v>
      </c>
      <c r="N64" s="15">
        <f ca="1">IF(Model!$M$18=0,NA(),ABS(N18-IF(AND(Model!$M$16=1,N$4&gt;=Model!$M$13-0.000000001,N$4&lt;=Model!$M$13+Model!$M$15+0.000000001,$A18&gt;=Model!$M$14-0.000000001,$A18&lt;=Model!$M$14+Model!$M$15+0.000000001),Model!$M$12,(Model!$AJ$13*M18+Model!$AJ$14*O18+Model!$AJ$15*N17+Model!$AJ$16*N19)/Model!$AJ$17)))</f>
        <v>1.1102230246251565E-16</v>
      </c>
      <c r="O64" s="15">
        <f ca="1">IF(Model!$M$18=0,NA(),ABS(O18-IF(AND(Model!$M$16=1,O$4&gt;=Model!$M$13-0.000000001,O$4&lt;=Model!$M$13+Model!$M$15+0.000000001,$A18&gt;=Model!$M$14-0.000000001,$A18&lt;=Model!$M$14+Model!$M$15+0.000000001),Model!$M$12,(Model!$AJ$13*N18+Model!$AJ$14*P18+Model!$AJ$15*O17+Model!$AJ$16*O19)/Model!$AJ$17)))</f>
        <v>1.1102230246251565E-16</v>
      </c>
      <c r="P64" s="15">
        <f ca="1">IF(Model!$M$18=0,NA(),ABS(P18-IF(AND(Model!$M$16=1,P$4&gt;=Model!$M$13-0.000000001,P$4&lt;=Model!$M$13+Model!$M$15+0.000000001,$A18&gt;=Model!$M$14-0.000000001,$A18&lt;=Model!$M$14+Model!$M$15+0.000000001),Model!$M$12,(Model!$AJ$13*O18+Model!$AJ$14*Q18+Model!$AJ$15*P17+Model!$AJ$16*P19)/Model!$AJ$17)))</f>
        <v>1.1102230246251565E-16</v>
      </c>
      <c r="Q64" s="15">
        <f ca="1">IF(Model!$M$18=0,NA(),ABS(Q18-IF(AND(Model!$M$16=1,Q$4&gt;=Model!$M$13-0.000000001,Q$4&lt;=Model!$M$13+Model!$M$15+0.000000001,$A18&gt;=Model!$M$14-0.000000001,$A18&lt;=Model!$M$14+Model!$M$15+0.000000001),Model!$M$12,(Model!$AJ$13*P18+Model!$AJ$14*R18+Model!$AJ$15*Q17+Model!$AJ$16*Q19)/Model!$AJ$17)))</f>
        <v>2.2204460492503131E-16</v>
      </c>
      <c r="R64" s="15">
        <f ca="1">IF(Model!$M$18=0,NA(),ABS(R18-IF(AND(Model!$M$16=1,R$4&gt;=Model!$M$13-0.000000001,R$4&lt;=Model!$M$13+Model!$M$15+0.000000001,$A18&gt;=Model!$M$14-0.000000001,$A18&lt;=Model!$M$14+Model!$M$15+0.000000001),Model!$M$12,(Model!$AJ$13*Q18+Model!$AJ$14*S18+Model!$AJ$15*R17+Model!$AJ$16*R19)/Model!$AJ$17)))</f>
        <v>0</v>
      </c>
      <c r="S64" s="15">
        <f ca="1">IF(Model!$M$18=0,NA(),ABS(S18-IF(AND(Model!$M$16=1,S$4&gt;=Model!$M$13-0.000000001,S$4&lt;=Model!$M$13+Model!$M$15+0.000000001,$A18&gt;=Model!$M$14-0.000000001,$A18&lt;=Model!$M$14+Model!$M$15+0.000000001),Model!$M$12,(Model!$AJ$13*R18+Model!$AJ$14*T18+Model!$AJ$15*S17+Model!$AJ$16*S19)/Model!$AJ$17)))</f>
        <v>1.6653345369377348E-16</v>
      </c>
      <c r="T64" s="15">
        <f ca="1">IF(Model!$M$18=0,NA(),ABS(T18-IF(AND(Model!$M$16=1,T$4&gt;=Model!$M$13-0.000000001,T$4&lt;=Model!$M$13+Model!$M$15+0.000000001,$A18&gt;=Model!$M$14-0.000000001,$A18&lt;=Model!$M$14+Model!$M$15+0.000000001),Model!$M$12,(Model!$AJ$13*S18+Model!$AJ$14*U18+Model!$AJ$15*T17+Model!$AJ$16*T19)/Model!$AJ$17)))</f>
        <v>5.5511151231257827E-17</v>
      </c>
      <c r="U64" s="15">
        <f ca="1">IF(Model!$M$18=0,NA(),ABS(U18-IF(AND(Model!$M$16=1,U$4&gt;=Model!$M$13-0.000000001,U$4&lt;=Model!$M$13+Model!$M$15+0.000000001,$A18&gt;=Model!$M$14-0.000000001,$A18&lt;=Model!$M$14+Model!$M$15+0.000000001),Model!$M$12,(Model!$AJ$13*T18+Model!$AJ$14*V18+Model!$AJ$15*U17+Model!$AJ$16*U19)/Model!$AJ$17)))</f>
        <v>1.1102230246251565E-16</v>
      </c>
      <c r="V64" s="15">
        <f ca="1">IF(Model!$M$18=0,NA(),ABS(V18-IF(AND(Model!$M$16=1,V$4&gt;=Model!$M$13-0.000000001,V$4&lt;=Model!$M$13+Model!$M$15+0.000000001,$A18&gt;=Model!$M$14-0.000000001,$A18&lt;=Model!$M$14+Model!$M$15+0.000000001),Model!$M$12,(Model!$AJ$13*U18+Model!$AJ$14*W18+Model!$AJ$15*V17+Model!$AJ$16*V19)/Model!$AJ$17)))</f>
        <v>0</v>
      </c>
      <c r="W64" s="15">
        <f ca="1">IF(Model!$M$18=0,NA(),ABS(W18-IF(AND(Model!$M$16=1,W$4&gt;=Model!$M$13-0.000000001,W$4&lt;=Model!$M$13+Model!$M$15+0.000000001,$A18&gt;=Model!$M$14-0.000000001,$A18&lt;=Model!$M$14+Model!$M$15+0.000000001),Model!$M$12,(Model!$AJ$13*V18+Model!$AJ$14*X18+Model!$AJ$15*W17+Model!$AJ$16*W19)/Model!$AJ$17)))</f>
        <v>1.1102230246251565E-16</v>
      </c>
      <c r="X64" s="15">
        <f ca="1">IF(Model!$M$18=0,NA(),ABS(X18-IF(AND(Model!$M$16=1,X$4&gt;=Model!$M$13-0.000000001,X$4&lt;=Model!$M$13+Model!$M$15+0.000000001,$A18&gt;=Model!$M$14-0.000000001,$A18&lt;=Model!$M$14+Model!$M$15+0.000000001),Model!$M$12,(Model!$AJ$13*W18+Model!$AJ$14*Y18+Model!$AJ$15*X17+Model!$AJ$16*X19)/Model!$AJ$17)))</f>
        <v>1.1102230246251565E-16</v>
      </c>
      <c r="Y64" s="15">
        <f ca="1">IF(Model!$M$18=0,NA(),ABS(Y18-IF(AND(Model!$M$16=1,Y$4&gt;=Model!$M$13-0.000000001,Y$4&lt;=Model!$M$13+Model!$M$15+0.000000001,$A18&gt;=Model!$M$14-0.000000001,$A18&lt;=Model!$M$14+Model!$M$15+0.000000001),Model!$M$12,(Model!$AJ$13*X18+Model!$AJ$14*Z18+Model!$AJ$15*Y17+Model!$AJ$16*Y19)/Model!$AJ$17)))</f>
        <v>1.6653345369377348E-16</v>
      </c>
      <c r="Z64" s="15">
        <f ca="1">IF(Model!$M$18=0,NA(),ABS(Z18-IF(AND(Model!$M$16=1,Z$4&gt;=Model!$M$13-0.000000001,Z$4&lt;=Model!$M$13+Model!$M$15+0.000000001,$A18&gt;=Model!$M$14-0.000000001,$A18&lt;=Model!$M$14+Model!$M$15+0.000000001),Model!$M$12,(Model!$AJ$13*Y18+Model!$AJ$14*AA18+Model!$AJ$15*Z17+Model!$AJ$16*Z19)/Model!$AJ$17)))</f>
        <v>1.6653345369377348E-16</v>
      </c>
      <c r="AA64" s="15">
        <f ca="1">IF(Model!$M$18=0,NA(),ABS(AA18-IF(AND(Model!$M$16=1,AA$4&gt;=Model!$M$13-0.000000001,AA$4&lt;=Model!$M$13+Model!$M$15+0.000000001,$A18&gt;=Model!$M$14-0.000000001,$A18&lt;=Model!$M$14+Model!$M$15+0.000000001),Model!$M$12,(Model!$AJ$13*Z18+Model!$AJ$14*AB18+Model!$AJ$15*AA17+Model!$AJ$16*AA19)/Model!$AJ$17)))</f>
        <v>2.7755575615628914E-16</v>
      </c>
      <c r="AB64" s="15">
        <f ca="1">IF(Model!$M$18=0,NA(),ABS(AB18-IF(AND(Model!$M$16=1,AB$4&gt;=Model!$M$13-0.000000001,AB$4&lt;=Model!$M$13+Model!$M$15+0.000000001,$A18&gt;=Model!$M$14-0.000000001,$A18&lt;=Model!$M$14+Model!$M$15+0.000000001),Model!$M$12,(Model!$AJ$13*AA18+Model!$AJ$14*AC18+Model!$AJ$15*AB17+Model!$AJ$16*AB19)/Model!$AJ$17)))</f>
        <v>3.8857805861880479E-16</v>
      </c>
      <c r="AC64" s="15">
        <f ca="1">IF(Model!$M$18=0,NA(),ABS(AC18-IF(AND(Model!$M$16=1,AC$4&gt;=Model!$M$13-0.000000001,AC$4&lt;=Model!$M$13+Model!$M$15+0.000000001,$A18&gt;=Model!$M$14-0.000000001,$A18&lt;=Model!$M$14+Model!$M$15+0.000000001),Model!$M$12,(Model!$AJ$13*AB18+Model!$AJ$14*AD18+Model!$AJ$15*AC17+Model!$AJ$16*AC19)/Model!$AJ$17)))</f>
        <v>6.106226635438361E-16</v>
      </c>
      <c r="AD64" s="15">
        <f ca="1">IF(Model!$M$18=0,NA(),ABS(AD18-IF(AND(Model!$M$16=1,AD$4&gt;=Model!$M$13-0.000000001,AD$4&lt;=Model!$M$13+Model!$M$15+0.000000001,$A18&gt;=Model!$M$14-0.000000001,$A18&lt;=Model!$M$14+Model!$M$15+0.000000001),Model!$M$12,(Model!$AJ$13*AC18+Model!$AJ$14*AE18+Model!$AJ$15*AD17+Model!$AJ$16*AD19)/Model!$AJ$17)))</f>
        <v>9.9920072216264089E-16</v>
      </c>
      <c r="AE64" s="15">
        <f ca="1">IF(Model!$M$18=0,NA(),ABS(AE18-IF(AND(Model!$M$16=1,AE$4&gt;=Model!$M$13-0.000000001,AE$4&lt;=Model!$M$13+Model!$M$15+0.000000001,$A18&gt;=Model!$M$14-0.000000001,$A18&lt;=Model!$M$14+Model!$M$15+0.000000001),Model!$M$12,(Model!$AJ$13*AD18+Model!$AJ$14*AF18+Model!$AJ$15*AE17+Model!$AJ$16*AE19)/Model!$AJ$17)))</f>
        <v>1.3322676295501878E-15</v>
      </c>
      <c r="AF64" s="15">
        <f ca="1">IF(Model!$M$18=0,NA(),ABS(AF18-IF(AND(Model!$M$16=1,AF$4&gt;=Model!$M$13-0.000000001,AF$4&lt;=Model!$M$13+Model!$M$15+0.000000001,$A18&gt;=Model!$M$14-0.000000001,$A18&lt;=Model!$M$14+Model!$M$15+0.000000001),Model!$M$12,(Model!$AJ$13*AE18+Model!$AJ$14*AG18+Model!$AJ$15*AF17+Model!$AJ$16*AF19)/Model!$AJ$17)))</f>
        <v>1.8873791418627661E-15</v>
      </c>
      <c r="AG64" s="15">
        <f ca="1">IF(Model!$M$18=0,NA(),ABS(AG18-IF(AND(Model!$M$16=1,AG$4&gt;=Model!$M$13-0.000000001,AG$4&lt;=Model!$M$13+Model!$M$15+0.000000001,$A18&gt;=Model!$M$14-0.000000001,$A18&lt;=Model!$M$14+Model!$M$15+0.000000001),Model!$M$12,(Model!$AJ$13*AF18+Model!$AJ$14*AH18+Model!$AJ$15*AG17+Model!$AJ$16*AG19)/Model!$AJ$17)))</f>
        <v>2.4980018054066022E-15</v>
      </c>
      <c r="AH64" s="15">
        <f ca="1">IF(Model!$M$18=0,NA(),ABS(AH18-IF(AND(Model!$M$16=1,AH$4&gt;=Model!$M$13-0.000000001,AH$4&lt;=Model!$M$13+Model!$M$15+0.000000001,$A18&gt;=Model!$M$14-0.000000001,$A18&lt;=Model!$M$14+Model!$M$15+0.000000001),Model!$M$12,(Model!$AJ$13*AG18+Model!$AJ$14*AI18+Model!$AJ$15*AH17+Model!$AJ$16*AH19)/Model!$AJ$17)))</f>
        <v>3.2751579226442118E-15</v>
      </c>
      <c r="AI64" s="15">
        <f ca="1">IF(Model!$M$18=0,NA(),ABS(AI18-IF(AND(Model!$M$16=1,AI$4&gt;=Model!$M$13-0.000000001,AI$4&lt;=Model!$M$13+Model!$M$15+0.000000001,$A18&gt;=Model!$M$14-0.000000001,$A18&lt;=Model!$M$14+Model!$M$15+0.000000001),Model!$M$12,(Model!$AJ$13*AH18+Model!$AJ$14*AJ18+Model!$AJ$15*AI17+Model!$AJ$16*AI19)/Model!$AJ$17)))</f>
        <v>4.3298697960381105E-15</v>
      </c>
      <c r="AJ64" s="15">
        <f ca="1">IF(Model!$M$18=0,NA(),ABS(AJ18-IF(AND(Model!$M$16=1,AJ$4&gt;=Model!$M$13-0.000000001,AJ$4&lt;=Model!$M$13+Model!$M$15+0.000000001,$A18&gt;=Model!$M$14-0.000000001,$A18&lt;=Model!$M$14+Model!$M$15+0.000000001),Model!$M$12,(Model!$AJ$13*AI18+Model!$AJ$14*AK18+Model!$AJ$15*AJ17+Model!$AJ$16*AJ19)/Model!$AJ$17)))</f>
        <v>5.4956039718945249E-15</v>
      </c>
      <c r="AK64" s="15">
        <f ca="1">IF(Model!$M$18=0,NA(),ABS(AK18-IF(AND(Model!$M$16=1,AK$4&gt;=Model!$M$13-0.000000001,AK$4&lt;=Model!$M$13+Model!$M$15+0.000000001,$A18&gt;=Model!$M$14-0.000000001,$A18&lt;=Model!$M$14+Model!$M$15+0.000000001),Model!$M$12,(Model!$AJ$13*AJ18+Model!$AJ$14*AL18+Model!$AJ$15*AK17+Model!$AJ$16*AK19)/Model!$AJ$17)))</f>
        <v>6.9944050551384862E-15</v>
      </c>
      <c r="AL64" s="15">
        <f ca="1">IF(Model!$M$18=0,NA(),ABS(AL18-IF(AND(Model!$M$16=1,AL$4&gt;=Model!$M$13-0.000000001,AL$4&lt;=Model!$M$13+Model!$M$15+0.000000001,$A18&gt;=Model!$M$14-0.000000001,$A18&lt;=Model!$M$14+Model!$M$15+0.000000001),Model!$M$12,(Model!$AJ$13*AK18+Model!$AJ$14*AM18+Model!$AJ$15*AL17+Model!$AJ$16*AL19)/Model!$AJ$17)))</f>
        <v>8.9372953482325102E-15</v>
      </c>
      <c r="AM64" s="15">
        <f ca="1">IF(Model!$M$18=0,NA(),ABS(AM18-IF(AND(Model!$M$16=1,AM$4&gt;=Model!$M$13-0.000000001,AM$4&lt;=Model!$M$13+Model!$M$15+0.000000001,$A18&gt;=Model!$M$14-0.000000001,$A18&lt;=Model!$M$14+Model!$M$15+0.000000001),Model!$M$12,(Model!$AJ$13*AL18+Model!$AJ$14*AN18+Model!$AJ$15*AM17+Model!$AJ$16*AM19)/Model!$AJ$17)))</f>
        <v>1.1046719095020308E-14</v>
      </c>
      <c r="AN64" s="15">
        <f ca="1">IF(Model!$M$18=0,NA(),ABS(AN18-IF(AND(Model!$M$16=1,AN$4&gt;=Model!$M$13-0.000000001,AN$4&lt;=Model!$M$13+Model!$M$15+0.000000001,$A18&gt;=Model!$M$14-0.000000001,$A18&lt;=Model!$M$14+Model!$M$15+0.000000001),Model!$M$12,(Model!$AJ$13*AM18+Model!$AJ$14*AO18+Model!$AJ$15*AN17+Model!$AJ$16*AN19)/Model!$AJ$17)))</f>
        <v>1.3711254354120683E-14</v>
      </c>
      <c r="AO64" s="15">
        <f ca="1">IF(Model!$M$18=0,NA(),ABS(AO18-IF(AND(Model!$M$16=1,AO$4&gt;=Model!$M$13-0.000000001,AO$4&lt;=Model!$M$13+Model!$M$15+0.000000001,$A18&gt;=Model!$M$14-0.000000001,$A18&lt;=Model!$M$14+Model!$M$15+0.000000001),Model!$M$12,(Model!$AJ$13*AN18+Model!$AJ$14*AP18+Model!$AJ$15*AO17+Model!$AJ$16*AO19)/Model!$AJ$17)))</f>
        <v>1.7041923427996153E-14</v>
      </c>
      <c r="AP64" s="15">
        <f ca="1">IF(Model!$M$18=0,NA(),ABS(AP18-IF(AND(Model!$M$16=1,AP$4&gt;=Model!$M$13-0.000000001,AP$4&lt;=Model!$M$13+Model!$M$15+0.000000001,$A18&gt;=Model!$M$14-0.000000001,$A18&lt;=Model!$M$14+Model!$M$15+0.000000001),Model!$M$12,(Model!$AJ$13*AO18+Model!$AJ$14*AQ18+Model!$AJ$15*AP17+Model!$AJ$16*AP19)/Model!$AJ$17)))</f>
        <v>2.0983215165415459E-14</v>
      </c>
      <c r="AQ64" s="15">
        <f ca="1">IF(Model!$M$18=0,NA(),ABS(AQ18-IF(AND(Model!$M$16=1,AQ$4&gt;=Model!$M$13-0.000000001,AQ$4&lt;=Model!$M$13+Model!$M$15+0.000000001,$A18&gt;=Model!$M$14-0.000000001,$A18&lt;=Model!$M$14+Model!$M$15+0.000000001),Model!$M$12,(Model!$AJ$13*AP18+Model!$AJ$14*AR18+Model!$AJ$15*AQ17+Model!$AJ$16*AQ19)/Model!$AJ$17)))</f>
        <v>2.5646151868841116E-14</v>
      </c>
      <c r="AR64" s="15">
        <f ca="1">IF(Model!$M$18=0,NA(),ABS(AR18-IF(AND(Model!$M$16=1,AR$4&gt;=Model!$M$13-0.000000001,AR$4&lt;=Model!$M$13+Model!$M$15+0.000000001,$A18&gt;=Model!$M$14-0.000000001,$A18&lt;=Model!$M$14+Model!$M$15+0.000000001),Model!$M$12,(Model!$AJ$13*AQ18+Model!$AJ$14*AS18+Model!$AJ$15*AR17+Model!$AJ$16*AR19)/Model!$AJ$17)))</f>
        <v>3.1086244689504383E-14</v>
      </c>
      <c r="AS64" s="15">
        <f ca="1">IF(Model!$M$18=0,NA(),ABS(AS18-IF(AND(Model!$M$16=1,AS$4&gt;=Model!$M$13-0.000000001,AS$4&lt;=Model!$M$13+Model!$M$15+0.000000001,$A18&gt;=Model!$M$14-0.000000001,$A18&lt;=Model!$M$14+Model!$M$15+0.000000001),Model!$M$12,(Model!$AJ$13*AR18+Model!$AJ$14*AT18+Model!$AJ$15*AS17+Model!$AJ$16*AS19)/Model!$AJ$17)))</f>
        <v>3.7692071686024065E-14</v>
      </c>
      <c r="AT64" s="15">
        <f ca="1">IF(Model!$M$18=0,NA(),ABS(AT18-IF(AND(Model!$M$16=1,AT$4&gt;=Model!$M$13-0.000000001,AT$4&lt;=Model!$M$13+Model!$M$15+0.000000001,$A18&gt;=Model!$M$14-0.000000001,$A18&lt;=Model!$M$14+Model!$M$15+0.000000001),Model!$M$12,(Model!$AJ$13*AS18+Model!$AJ$14*AU18+Model!$AJ$15*AT17+Model!$AJ$16*AT19)/Model!$AJ$17)))</f>
        <v>4.5186077102243871E-14</v>
      </c>
      <c r="AU64" s="15">
        <f ca="1">IF(Model!$M$18=0,NA(),ABS(AU18-IF(AND(Model!$M$16=1,AU$4&gt;=Model!$M$13-0.000000001,AU$4&lt;=Model!$M$13+Model!$M$15+0.000000001,$A18&gt;=Model!$M$14-0.000000001,$A18&lt;=Model!$M$14+Model!$M$15+0.000000001),Model!$M$12,(Model!$AJ$13*AT18+Model!$AJ$14*AV18+Model!$AJ$15*AU17+Model!$AJ$16*AU19)/Model!$AJ$17)))</f>
        <v>5.4012350148013866E-14</v>
      </c>
      <c r="AV64" s="15">
        <f ca="1">IF(Model!$M$18=0,NA(),ABS(AV18-IF(AND(Model!$M$16=1,AV$4&gt;=Model!$M$13-0.000000001,AV$4&lt;=Model!$M$13+Model!$M$15+0.000000001,$A18&gt;=Model!$M$14-0.000000001,$A18&lt;=Model!$M$14+Model!$M$15+0.000000001),Model!$M$12,(Model!$AJ$13*AU18+Model!$AJ$14*AW18+Model!$AJ$15*AV17+Model!$AJ$16*AV19)/Model!$AJ$17)))</f>
        <v>6.4226401974565306E-14</v>
      </c>
      <c r="AW64" s="15">
        <f ca="1">IF(Model!$M$18=0,NA(),ABS(AW18-IF(AND(Model!$M$16=1,AW$4&gt;=Model!$M$13-0.000000001,AW$4&lt;=Model!$M$13+Model!$M$15+0.000000001,$A18&gt;=Model!$M$14-0.000000001,$A18&lt;=Model!$M$14+Model!$M$15+0.000000001),Model!$M$12,(Model!$AJ$13*AV18+Model!$AJ$14*AX18+Model!$AJ$15*AW17+Model!$AJ$16*AW19)/Model!$AJ$17)))</f>
        <v>7.5939254884360707E-14</v>
      </c>
      <c r="AX64" s="15">
        <f ca="1">IF(Model!$M$18=0,NA(),ABS(AX18-IF(AND(Model!$M$16=1,AX$4&gt;=Model!$M$13-0.000000001,AX$4&lt;=Model!$M$13+Model!$M$15+0.000000001,$A18&gt;=Model!$M$14-0.000000001,$A18&lt;=Model!$M$14+Model!$M$15+0.000000001),Model!$M$12,(Model!$AJ$13*AW18+Model!$AJ$14*AY18+Model!$AJ$15*AX17+Model!$AJ$16*AX19)/Model!$AJ$17)))</f>
        <v>8.915090887740007E-14</v>
      </c>
      <c r="AY64" s="15">
        <f ca="1">IF(Model!$M$18=0,NA(),ABS(AY18-IF(AND(Model!$M$16=1,AY$4&gt;=Model!$M$13-0.000000001,AY$4&lt;=Model!$M$13+Model!$M$15+0.000000001,$A18&gt;=Model!$M$14-0.000000001,$A18&lt;=Model!$M$14+Model!$M$15+0.000000001),Model!$M$12,(Model!$AJ$13*AX18+Model!$AJ$14*AZ18+Model!$AJ$15*AY17+Model!$AJ$16*AY19)/Model!$AJ$17)))</f>
        <v>1.0413891970983968E-13</v>
      </c>
      <c r="AZ64" s="15">
        <f ca="1">IF(Model!$M$18=0,NA(),ABS(AZ18-IF(AND(Model!$M$16=1,AZ$4&gt;=Model!$M$13-0.000000001,AZ$4&lt;=Model!$M$13+Model!$M$15+0.000000001,$A18&gt;=Model!$M$14-0.000000001,$A18&lt;=Model!$M$14+Model!$M$15+0.000000001),Model!$M$12,(Model!$AJ$13*AY18+Model!$AJ$14*BA18+Model!$AJ$15*AZ17+Model!$AJ$16*AZ19)/Model!$AJ$17)))</f>
        <v>1.2068124277675452E-13</v>
      </c>
      <c r="BA64" s="15">
        <f ca="1">IF(Model!$M$18=0,NA(),ABS(BA18-IF(AND(Model!$M$16=1,BA$4&gt;=Model!$M$13-0.000000001,BA$4&lt;=Model!$M$13+Model!$M$15+0.000000001,$A18&gt;=Model!$M$14-0.000000001,$A18&lt;=Model!$M$14+Model!$M$15+0.000000001),Model!$M$12,(Model!$AJ$13*AZ18+Model!$AJ$14*BB18+Model!$AJ$15*BA17+Model!$AJ$16*BA19)/Model!$AJ$17)))</f>
        <v>1.3894441153183834E-13</v>
      </c>
      <c r="BB64" s="15">
        <f ca="1">IF(Model!$M$18=0,NA(),ABS(BB18-IF(AND(Model!$M$16=1,BB$4&gt;=Model!$M$13-0.000000001,BB$4&lt;=Model!$M$13+Model!$M$15+0.000000001,$A18&gt;=Model!$M$14-0.000000001,$A18&lt;=Model!$M$14+Model!$M$15+0.000000001),Model!$M$12,(Model!$AJ$13*BA18+Model!$AJ$14*BC18+Model!$AJ$15*BB17+Model!$AJ$16*BB19)/Model!$AJ$17)))</f>
        <v>1.5870638137016613E-13</v>
      </c>
      <c r="BC64" s="15">
        <f ca="1">IF(Model!$M$18=0,NA(),ABS(BC18-IF(AND(Model!$M$16=1,BC$4&gt;=Model!$M$13-0.000000001,BC$4&lt;=Model!$M$13+Model!$M$15+0.000000001,$A18&gt;=Model!$M$14-0.000000001,$A18&lt;=Model!$M$14+Model!$M$15+0.000000001),Model!$M$12,(Model!$AJ$13*BB18+Model!$AJ$14*BD18+Model!$AJ$15*BC17+Model!$AJ$16*BC19)/Model!$AJ$17)))</f>
        <v>1.7957857423311907E-13</v>
      </c>
      <c r="BD64" s="15">
        <f ca="1">IF(Model!$M$18=0,NA(),ABS(BD18-IF(AND(Model!$M$16=1,BD$4&gt;=Model!$M$13-0.000000001,BD$4&lt;=Model!$M$13+Model!$M$15+0.000000001,$A18&gt;=Model!$M$14-0.000000001,$A18&lt;=Model!$M$14+Model!$M$15+0.000000001),Model!$M$12,(Model!$AJ$13*BC18+Model!$AJ$14*BE18+Model!$AJ$15*BD17+Model!$AJ$16*BD19)/Model!$AJ$17)))</f>
        <v>2.0106138975961585E-13</v>
      </c>
      <c r="BE64" s="15">
        <f ca="1">IF(Model!$M$18=0,NA(),ABS(BE18-IF(AND(Model!$M$16=1,BE$4&gt;=Model!$M$13-0.000000001,BE$4&lt;=Model!$M$13+Model!$M$15+0.000000001,$A18&gt;=Model!$M$14-0.000000001,$A18&lt;=Model!$M$14+Model!$M$15+0.000000001),Model!$M$12,(Model!$AJ$13*BD18+Model!$AJ$14*BF18+Model!$AJ$15*BE17+Model!$AJ$16*BE19)/Model!$AJ$17)))</f>
        <v>2.2254420528611263E-13</v>
      </c>
      <c r="BF64" s="15">
        <f ca="1">IF(Model!$M$18=0,NA(),ABS(BF18-IF(AND(Model!$M$16=1,BF$4&gt;=Model!$M$13-0.000000001,BF$4&lt;=Model!$M$13+Model!$M$15+0.000000001,$A18&gt;=Model!$M$14-0.000000001,$A18&lt;=Model!$M$14+Model!$M$15+0.000000001),Model!$M$12,(Model!$AJ$13*BE18+Model!$AJ$14*BG18+Model!$AJ$15*BF17+Model!$AJ$16*BF19)/Model!$AJ$17)))</f>
        <v>2.4286128663675299E-13</v>
      </c>
      <c r="BG64" s="15">
        <f ca="1">IF(Model!$M$18=0,NA(),ABS(BG18-IF(AND(Model!$M$16=1,BG$4&gt;=Model!$M$13-0.000000001,BG$4&lt;=Model!$M$13+Model!$M$15+0.000000001,$A18&gt;=Model!$M$14-0.000000001,$A18&lt;=Model!$M$14+Model!$M$15+0.000000001),Model!$M$12,(Model!$AJ$13*BF18+Model!$AJ$14*BH18+Model!$AJ$15*BG17+Model!$AJ$16*BG19)/Model!$AJ$17)))</f>
        <v>2.6029178812336795E-13</v>
      </c>
      <c r="BH64" s="15">
        <f ca="1">IF(Model!$M$18=0,NA(),ABS(BH18-IF(AND(Model!$M$16=1,BH$4&gt;=Model!$M$13-0.000000001,BH$4&lt;=Model!$M$13+Model!$M$15+0.000000001,$A18&gt;=Model!$M$14-0.000000001,$A18&lt;=Model!$M$14+Model!$M$15+0.000000001),Model!$M$12,(Model!$AJ$13*BG18+Model!$AJ$14*BI18+Model!$AJ$15*BH17+Model!$AJ$16*BH19)/Model!$AJ$17)))</f>
        <v>2.7278179715040096E-13</v>
      </c>
      <c r="BI64" s="15">
        <f ca="1">IF(Model!$M$18=0,NA(),ABS(BI18-IF(AND(Model!$M$16=1,BI$4&gt;=Model!$M$13-0.000000001,BI$4&lt;=Model!$M$13+Model!$M$15+0.000000001,$A18&gt;=Model!$M$14-0.000000001,$A18&lt;=Model!$M$14+Model!$M$15+0.000000001),Model!$M$12,(Model!$AJ$13*BH18+Model!$AJ$14*BJ18+Model!$AJ$15*BI17+Model!$AJ$16*BI19)/Model!$AJ$17)))</f>
        <v>2.7755575615628914E-13</v>
      </c>
      <c r="BJ64" s="15">
        <f ca="1">IF(Model!$M$18=0,NA(),ABS(BJ18-IF(AND(Model!$M$16=1,BJ$4&gt;=Model!$M$13-0.000000001,BJ$4&lt;=Model!$M$13+Model!$M$15+0.000000001,$A18&gt;=Model!$M$14-0.000000001,$A18&lt;=Model!$M$14+Model!$M$15+0.000000001),Model!$M$12,BI18)))</f>
        <v>0</v>
      </c>
      <c r="BK64" s="1"/>
    </row>
    <row r="65" spans="1:63" ht="13.5" customHeight="1">
      <c r="A65" s="1"/>
      <c r="B65" s="15">
        <f>IF(Model!$M$18=0,NA(),ABS(B19-IF(AND(Model!$M$16=1,B$4&gt;=Model!$M$13-0.000000001,B$4&lt;=Model!$M$13+Model!$M$15+0.000000001,$A19&gt;=Model!$M$14-0.000000001,$A19&lt;=Model!$M$14+Model!$M$15+0.000000001),Model!$M$12,Model!$M$11)))</f>
        <v>0</v>
      </c>
      <c r="C65" s="15">
        <f ca="1">IF(Model!$M$18=0,NA(),ABS(C19-IF(AND(Model!$M$16=1,C$4&gt;=Model!$M$13-0.000000001,C$4&lt;=Model!$M$13+Model!$M$15+0.000000001,$A19&gt;=Model!$M$14-0.000000001,$A19&lt;=Model!$M$14+Model!$M$15+0.000000001),Model!$M$12,(Model!$AJ$13*B19+Model!$AJ$14*D19+Model!$AJ$15*C18+Model!$AJ$16*C20)/Model!$AJ$17)))</f>
        <v>0</v>
      </c>
      <c r="D65" s="15">
        <f ca="1">IF(Model!$M$18=0,NA(),ABS(D19-IF(AND(Model!$M$16=1,D$4&gt;=Model!$M$13-0.000000001,D$4&lt;=Model!$M$13+Model!$M$15+0.000000001,$A19&gt;=Model!$M$14-0.000000001,$A19&lt;=Model!$M$14+Model!$M$15+0.000000001),Model!$M$12,(Model!$AJ$13*C19+Model!$AJ$14*E19+Model!$AJ$15*D18+Model!$AJ$16*D20)/Model!$AJ$17)))</f>
        <v>0</v>
      </c>
      <c r="E65" s="15">
        <f ca="1">IF(Model!$M$18=0,NA(),ABS(E19-IF(AND(Model!$M$16=1,E$4&gt;=Model!$M$13-0.000000001,E$4&lt;=Model!$M$13+Model!$M$15+0.000000001,$A19&gt;=Model!$M$14-0.000000001,$A19&lt;=Model!$M$14+Model!$M$15+0.000000001),Model!$M$12,(Model!$AJ$13*D19+Model!$AJ$14*F19+Model!$AJ$15*E18+Model!$AJ$16*E20)/Model!$AJ$17)))</f>
        <v>2.2204460492503131E-16</v>
      </c>
      <c r="F65" s="15">
        <f ca="1">IF(Model!$M$18=0,NA(),ABS(F19-IF(AND(Model!$M$16=1,F$4&gt;=Model!$M$13-0.000000001,F$4&lt;=Model!$M$13+Model!$M$15+0.000000001,$A19&gt;=Model!$M$14-0.000000001,$A19&lt;=Model!$M$14+Model!$M$15+0.000000001),Model!$M$12,(Model!$AJ$13*E19+Model!$AJ$14*G19+Model!$AJ$15*F18+Model!$AJ$16*F20)/Model!$AJ$17)))</f>
        <v>1.1102230246251565E-16</v>
      </c>
      <c r="G65" s="15">
        <f ca="1">IF(Model!$M$18=0,NA(),ABS(G19-IF(AND(Model!$M$16=1,G$4&gt;=Model!$M$13-0.000000001,G$4&lt;=Model!$M$13+Model!$M$15+0.000000001,$A19&gt;=Model!$M$14-0.000000001,$A19&lt;=Model!$M$14+Model!$M$15+0.000000001),Model!$M$12,(Model!$AJ$13*F19+Model!$AJ$14*H19+Model!$AJ$15*G18+Model!$AJ$16*G20)/Model!$AJ$17)))</f>
        <v>1.1102230246251565E-16</v>
      </c>
      <c r="H65" s="15">
        <f ca="1">IF(Model!$M$18=0,NA(),ABS(H19-IF(AND(Model!$M$16=1,H$4&gt;=Model!$M$13-0.000000001,H$4&lt;=Model!$M$13+Model!$M$15+0.000000001,$A19&gt;=Model!$M$14-0.000000001,$A19&lt;=Model!$M$14+Model!$M$15+0.000000001),Model!$M$12,(Model!$AJ$13*G19+Model!$AJ$14*I19+Model!$AJ$15*H18+Model!$AJ$16*H20)/Model!$AJ$17)))</f>
        <v>3.3306690738754696E-16</v>
      </c>
      <c r="I65" s="15">
        <f ca="1">IF(Model!$M$18=0,NA(),ABS(I19-IF(AND(Model!$M$16=1,I$4&gt;=Model!$M$13-0.000000001,I$4&lt;=Model!$M$13+Model!$M$15+0.000000001,$A19&gt;=Model!$M$14-0.000000001,$A19&lt;=Model!$M$14+Model!$M$15+0.000000001),Model!$M$12,(Model!$AJ$13*H19+Model!$AJ$14*J19+Model!$AJ$15*I18+Model!$AJ$16*I20)/Model!$AJ$17)))</f>
        <v>2.2204460492503131E-16</v>
      </c>
      <c r="J65" s="15">
        <f ca="1">IF(Model!$M$18=0,NA(),ABS(J19-IF(AND(Model!$M$16=1,J$4&gt;=Model!$M$13-0.000000001,J$4&lt;=Model!$M$13+Model!$M$15+0.000000001,$A19&gt;=Model!$M$14-0.000000001,$A19&lt;=Model!$M$14+Model!$M$15+0.000000001),Model!$M$12,(Model!$AJ$13*I19+Model!$AJ$14*K19+Model!$AJ$15*J18+Model!$AJ$16*J20)/Model!$AJ$17)))</f>
        <v>1.1102230246251565E-16</v>
      </c>
      <c r="K65" s="15">
        <f ca="1">IF(Model!$M$18=0,NA(),ABS(K19-IF(AND(Model!$M$16=1,K$4&gt;=Model!$M$13-0.000000001,K$4&lt;=Model!$M$13+Model!$M$15+0.000000001,$A19&gt;=Model!$M$14-0.000000001,$A19&lt;=Model!$M$14+Model!$M$15+0.000000001),Model!$M$12,(Model!$AJ$13*J19+Model!$AJ$14*L19+Model!$AJ$15*K18+Model!$AJ$16*K20)/Model!$AJ$17)))</f>
        <v>1.1102230246251565E-16</v>
      </c>
      <c r="L65" s="15">
        <f ca="1">IF(Model!$M$18=0,NA(),ABS(L19-IF(AND(Model!$M$16=1,L$4&gt;=Model!$M$13-0.000000001,L$4&lt;=Model!$M$13+Model!$M$15+0.000000001,$A19&gt;=Model!$M$14-0.000000001,$A19&lt;=Model!$M$14+Model!$M$15+0.000000001),Model!$M$12,(Model!$AJ$13*K19+Model!$AJ$14*M19+Model!$AJ$15*L18+Model!$AJ$16*L20)/Model!$AJ$17)))</f>
        <v>0</v>
      </c>
      <c r="M65" s="15">
        <f ca="1">IF(Model!$M$18=0,NA(),ABS(M19-IF(AND(Model!$M$16=1,M$4&gt;=Model!$M$13-0.000000001,M$4&lt;=Model!$M$13+Model!$M$15+0.000000001,$A19&gt;=Model!$M$14-0.000000001,$A19&lt;=Model!$M$14+Model!$M$15+0.000000001),Model!$M$12,(Model!$AJ$13*L19+Model!$AJ$14*N19+Model!$AJ$15*M18+Model!$AJ$16*M20)/Model!$AJ$17)))</f>
        <v>1.1102230246251565E-16</v>
      </c>
      <c r="N65" s="15">
        <f ca="1">IF(Model!$M$18=0,NA(),ABS(N19-IF(AND(Model!$M$16=1,N$4&gt;=Model!$M$13-0.000000001,N$4&lt;=Model!$M$13+Model!$M$15+0.000000001,$A19&gt;=Model!$M$14-0.000000001,$A19&lt;=Model!$M$14+Model!$M$15+0.000000001),Model!$M$12,(Model!$AJ$13*M19+Model!$AJ$14*O19+Model!$AJ$15*N18+Model!$AJ$16*N20)/Model!$AJ$17)))</f>
        <v>3.3306690738754696E-16</v>
      </c>
      <c r="O65" s="15">
        <f ca="1">IF(Model!$M$18=0,NA(),ABS(O19-IF(AND(Model!$M$16=1,O$4&gt;=Model!$M$13-0.000000001,O$4&lt;=Model!$M$13+Model!$M$15+0.000000001,$A19&gt;=Model!$M$14-0.000000001,$A19&lt;=Model!$M$14+Model!$M$15+0.000000001),Model!$M$12,(Model!$AJ$13*N19+Model!$AJ$14*P19+Model!$AJ$15*O18+Model!$AJ$16*O20)/Model!$AJ$17)))</f>
        <v>2.2204460492503131E-16</v>
      </c>
      <c r="P65" s="15">
        <f ca="1">IF(Model!$M$18=0,NA(),ABS(P19-IF(AND(Model!$M$16=1,P$4&gt;=Model!$M$13-0.000000001,P$4&lt;=Model!$M$13+Model!$M$15+0.000000001,$A19&gt;=Model!$M$14-0.000000001,$A19&lt;=Model!$M$14+Model!$M$15+0.000000001),Model!$M$12,(Model!$AJ$13*O19+Model!$AJ$14*Q19+Model!$AJ$15*P18+Model!$AJ$16*P20)/Model!$AJ$17)))</f>
        <v>1.1102230246251565E-16</v>
      </c>
      <c r="Q65" s="15">
        <f ca="1">IF(Model!$M$18=0,NA(),ABS(Q19-IF(AND(Model!$M$16=1,Q$4&gt;=Model!$M$13-0.000000001,Q$4&lt;=Model!$M$13+Model!$M$15+0.000000001,$A19&gt;=Model!$M$14-0.000000001,$A19&lt;=Model!$M$14+Model!$M$15+0.000000001),Model!$M$12,(Model!$AJ$13*P19+Model!$AJ$14*R19+Model!$AJ$15*Q18+Model!$AJ$16*Q20)/Model!$AJ$17)))</f>
        <v>0</v>
      </c>
      <c r="R65" s="15">
        <f ca="1">IF(Model!$M$18=0,NA(),ABS(R19-IF(AND(Model!$M$16=1,R$4&gt;=Model!$M$13-0.000000001,R$4&lt;=Model!$M$13+Model!$M$15+0.000000001,$A19&gt;=Model!$M$14-0.000000001,$A19&lt;=Model!$M$14+Model!$M$15+0.000000001),Model!$M$12,(Model!$AJ$13*Q19+Model!$AJ$14*S19+Model!$AJ$15*R18+Model!$AJ$16*R20)/Model!$AJ$17)))</f>
        <v>0</v>
      </c>
      <c r="S65" s="15">
        <f ca="1">IF(Model!$M$18=0,NA(),ABS(S19-IF(AND(Model!$M$16=1,S$4&gt;=Model!$M$13-0.000000001,S$4&lt;=Model!$M$13+Model!$M$15+0.000000001,$A19&gt;=Model!$M$14-0.000000001,$A19&lt;=Model!$M$14+Model!$M$15+0.000000001),Model!$M$12,(Model!$AJ$13*R19+Model!$AJ$14*T19+Model!$AJ$15*S18+Model!$AJ$16*S20)/Model!$AJ$17)))</f>
        <v>5.5511151231257827E-17</v>
      </c>
      <c r="T65" s="15">
        <f ca="1">IF(Model!$M$18=0,NA(),ABS(T19-IF(AND(Model!$M$16=1,T$4&gt;=Model!$M$13-0.000000001,T$4&lt;=Model!$M$13+Model!$M$15+0.000000001,$A19&gt;=Model!$M$14-0.000000001,$A19&lt;=Model!$M$14+Model!$M$15+0.000000001),Model!$M$12,(Model!$AJ$13*S19+Model!$AJ$14*U19+Model!$AJ$15*T18+Model!$AJ$16*T20)/Model!$AJ$17)))</f>
        <v>2.7755575615628914E-17</v>
      </c>
      <c r="U65" s="15">
        <f ca="1">IF(Model!$M$18=0,NA(),ABS(U19-IF(AND(Model!$M$16=1,U$4&gt;=Model!$M$13-0.000000001,U$4&lt;=Model!$M$13+Model!$M$15+0.000000001,$A19&gt;=Model!$M$14-0.000000001,$A19&lt;=Model!$M$14+Model!$M$15+0.000000001),Model!$M$12,(Model!$AJ$13*T19+Model!$AJ$14*V19+Model!$AJ$15*U18+Model!$AJ$16*U20)/Model!$AJ$17)))</f>
        <v>2.7755575615628914E-17</v>
      </c>
      <c r="V65" s="15">
        <f ca="1">IF(Model!$M$18=0,NA(),ABS(V19-IF(AND(Model!$M$16=1,V$4&gt;=Model!$M$13-0.000000001,V$4&lt;=Model!$M$13+Model!$M$15+0.000000001,$A19&gt;=Model!$M$14-0.000000001,$A19&lt;=Model!$M$14+Model!$M$15+0.000000001),Model!$M$12,(Model!$AJ$13*U19+Model!$AJ$14*W19+Model!$AJ$15*V18+Model!$AJ$16*V20)/Model!$AJ$17)))</f>
        <v>5.5511151231257827E-17</v>
      </c>
      <c r="W65" s="15">
        <f ca="1">IF(Model!$M$18=0,NA(),ABS(W19-IF(AND(Model!$M$16=1,W$4&gt;=Model!$M$13-0.000000001,W$4&lt;=Model!$M$13+Model!$M$15+0.000000001,$A19&gt;=Model!$M$14-0.000000001,$A19&lt;=Model!$M$14+Model!$M$15+0.000000001),Model!$M$12,(Model!$AJ$13*V19+Model!$AJ$14*X19+Model!$AJ$15*W18+Model!$AJ$16*W20)/Model!$AJ$17)))</f>
        <v>5.5511151231257827E-17</v>
      </c>
      <c r="X65" s="15">
        <f ca="1">IF(Model!$M$18=0,NA(),ABS(X19-IF(AND(Model!$M$16=1,X$4&gt;=Model!$M$13-0.000000001,X$4&lt;=Model!$M$13+Model!$M$15+0.000000001,$A19&gt;=Model!$M$14-0.000000001,$A19&lt;=Model!$M$14+Model!$M$15+0.000000001),Model!$M$12,(Model!$AJ$13*W19+Model!$AJ$14*Y19+Model!$AJ$15*X18+Model!$AJ$16*X20)/Model!$AJ$17)))</f>
        <v>5.5511151231257827E-17</v>
      </c>
      <c r="Y65" s="15">
        <f ca="1">IF(Model!$M$18=0,NA(),ABS(Y19-IF(AND(Model!$M$16=1,Y$4&gt;=Model!$M$13-0.000000001,Y$4&lt;=Model!$M$13+Model!$M$15+0.000000001,$A19&gt;=Model!$M$14-0.000000001,$A19&lt;=Model!$M$14+Model!$M$15+0.000000001),Model!$M$12,(Model!$AJ$13*X19+Model!$AJ$14*Z19+Model!$AJ$15*Y18+Model!$AJ$16*Y20)/Model!$AJ$17)))</f>
        <v>5.5511151231257827E-17</v>
      </c>
      <c r="Z65" s="15">
        <f ca="1">IF(Model!$M$18=0,NA(),ABS(Z19-IF(AND(Model!$M$16=1,Z$4&gt;=Model!$M$13-0.000000001,Z$4&lt;=Model!$M$13+Model!$M$15+0.000000001,$A19&gt;=Model!$M$14-0.000000001,$A19&lt;=Model!$M$14+Model!$M$15+0.000000001),Model!$M$12,(Model!$AJ$13*Y19+Model!$AJ$14*AA19+Model!$AJ$15*Z18+Model!$AJ$16*Z20)/Model!$AJ$17)))</f>
        <v>5.5511151231257827E-17</v>
      </c>
      <c r="AA65" s="15">
        <f ca="1">IF(Model!$M$18=0,NA(),ABS(AA19-IF(AND(Model!$M$16=1,AA$4&gt;=Model!$M$13-0.000000001,AA$4&lt;=Model!$M$13+Model!$M$15+0.000000001,$A19&gt;=Model!$M$14-0.000000001,$A19&lt;=Model!$M$14+Model!$M$15+0.000000001),Model!$M$12,(Model!$AJ$13*Z19+Model!$AJ$14*AB19+Model!$AJ$15*AA18+Model!$AJ$16*AA20)/Model!$AJ$17)))</f>
        <v>1.3877787807814457E-16</v>
      </c>
      <c r="AB65" s="15">
        <f ca="1">IF(Model!$M$18=0,NA(),ABS(AB19-IF(AND(Model!$M$16=1,AB$4&gt;=Model!$M$13-0.000000001,AB$4&lt;=Model!$M$13+Model!$M$15+0.000000001,$A19&gt;=Model!$M$14-0.000000001,$A19&lt;=Model!$M$14+Model!$M$15+0.000000001),Model!$M$12,(Model!$AJ$13*AA19+Model!$AJ$14*AC19+Model!$AJ$15*AB18+Model!$AJ$16*AB20)/Model!$AJ$17)))</f>
        <v>2.2204460492503131E-16</v>
      </c>
      <c r="AC65" s="15">
        <f ca="1">IF(Model!$M$18=0,NA(),ABS(AC19-IF(AND(Model!$M$16=1,AC$4&gt;=Model!$M$13-0.000000001,AC$4&lt;=Model!$M$13+Model!$M$15+0.000000001,$A19&gt;=Model!$M$14-0.000000001,$A19&lt;=Model!$M$14+Model!$M$15+0.000000001),Model!$M$12,(Model!$AJ$13*AB19+Model!$AJ$14*AD19+Model!$AJ$15*AC18+Model!$AJ$16*AC20)/Model!$AJ$17)))</f>
        <v>4.9960036108132044E-16</v>
      </c>
      <c r="AD65" s="15">
        <f ca="1">IF(Model!$M$18=0,NA(),ABS(AD19-IF(AND(Model!$M$16=1,AD$4&gt;=Model!$M$13-0.000000001,AD$4&lt;=Model!$M$13+Model!$M$15+0.000000001,$A19&gt;=Model!$M$14-0.000000001,$A19&lt;=Model!$M$14+Model!$M$15+0.000000001),Model!$M$12,(Model!$AJ$13*AC19+Model!$AJ$14*AE19+Model!$AJ$15*AD18+Model!$AJ$16*AD20)/Model!$AJ$17)))</f>
        <v>8.0491169285323849E-16</v>
      </c>
      <c r="AE65" s="15">
        <f ca="1">IF(Model!$M$18=0,NA(),ABS(AE19-IF(AND(Model!$M$16=1,AE$4&gt;=Model!$M$13-0.000000001,AE$4&lt;=Model!$M$13+Model!$M$15+0.000000001,$A19&gt;=Model!$M$14-0.000000001,$A19&lt;=Model!$M$14+Model!$M$15+0.000000001),Model!$M$12,(Model!$AJ$13*AD19+Model!$AJ$14*AF19+Model!$AJ$15*AE18+Model!$AJ$16*AE20)/Model!$AJ$17)))</f>
        <v>1.1934897514720433E-15</v>
      </c>
      <c r="AF65" s="15">
        <f ca="1">IF(Model!$M$18=0,NA(),ABS(AF19-IF(AND(Model!$M$16=1,AF$4&gt;=Model!$M$13-0.000000001,AF$4&lt;=Model!$M$13+Model!$M$15+0.000000001,$A19&gt;=Model!$M$14-0.000000001,$A19&lt;=Model!$M$14+Model!$M$15+0.000000001),Model!$M$12,(Model!$AJ$13*AE19+Model!$AJ$14*AG19+Model!$AJ$15*AF18+Model!$AJ$16*AF20)/Model!$AJ$17)))</f>
        <v>1.7208456881689926E-15</v>
      </c>
      <c r="AG65" s="15">
        <f ca="1">IF(Model!$M$18=0,NA(),ABS(AG19-IF(AND(Model!$M$16=1,AG$4&gt;=Model!$M$13-0.000000001,AG$4&lt;=Model!$M$13+Model!$M$15+0.000000001,$A19&gt;=Model!$M$14-0.000000001,$A19&lt;=Model!$M$14+Model!$M$15+0.000000001),Model!$M$12,(Model!$AJ$13*AF19+Model!$AJ$14*AH19+Model!$AJ$15*AG18+Model!$AJ$16*AG20)/Model!$AJ$17)))</f>
        <v>2.2759572004815709E-15</v>
      </c>
      <c r="AH65" s="15">
        <f ca="1">IF(Model!$M$18=0,NA(),ABS(AH19-IF(AND(Model!$M$16=1,AH$4&gt;=Model!$M$13-0.000000001,AH$4&lt;=Model!$M$13+Model!$M$15+0.000000001,$A19&gt;=Model!$M$14-0.000000001,$A19&lt;=Model!$M$14+Model!$M$15+0.000000001),Model!$M$12,(Model!$AJ$13*AG19+Model!$AJ$14*AI19+Model!$AJ$15*AH18+Model!$AJ$16*AH20)/Model!$AJ$17)))</f>
        <v>3.1086244689504383E-15</v>
      </c>
      <c r="AI65" s="15">
        <f ca="1">IF(Model!$M$18=0,NA(),ABS(AI19-IF(AND(Model!$M$16=1,AI$4&gt;=Model!$M$13-0.000000001,AI$4&lt;=Model!$M$13+Model!$M$15+0.000000001,$A19&gt;=Model!$M$14-0.000000001,$A19&lt;=Model!$M$14+Model!$M$15+0.000000001),Model!$M$12,(Model!$AJ$13*AH19+Model!$AJ$14*AJ19+Model!$AJ$15*AI18+Model!$AJ$16*AI20)/Model!$AJ$17)))</f>
        <v>4.0523140398818214E-15</v>
      </c>
      <c r="AJ65" s="15">
        <f ca="1">IF(Model!$M$18=0,NA(),ABS(AJ19-IF(AND(Model!$M$16=1,AJ$4&gt;=Model!$M$13-0.000000001,AJ$4&lt;=Model!$M$13+Model!$M$15+0.000000001,$A19&gt;=Model!$M$14-0.000000001,$A19&lt;=Model!$M$14+Model!$M$15+0.000000001),Model!$M$12,(Model!$AJ$13*AI19+Model!$AJ$14*AK19+Model!$AJ$15*AJ18+Model!$AJ$16*AJ20)/Model!$AJ$17)))</f>
        <v>5.2735593669694936E-15</v>
      </c>
      <c r="AK65" s="15">
        <f ca="1">IF(Model!$M$18=0,NA(),ABS(AK19-IF(AND(Model!$M$16=1,AK$4&gt;=Model!$M$13-0.000000001,AK$4&lt;=Model!$M$13+Model!$M$15+0.000000001,$A19&gt;=Model!$M$14-0.000000001,$A19&lt;=Model!$M$14+Model!$M$15+0.000000001),Model!$M$12,(Model!$AJ$13*AJ19+Model!$AJ$14*AL19+Model!$AJ$15*AK18+Model!$AJ$16*AK20)/Model!$AJ$17)))</f>
        <v>6.8278716014447127E-15</v>
      </c>
      <c r="AL65" s="15">
        <f ca="1">IF(Model!$M$18=0,NA(),ABS(AL19-IF(AND(Model!$M$16=1,AL$4&gt;=Model!$M$13-0.000000001,AL$4&lt;=Model!$M$13+Model!$M$15+0.000000001,$A19&gt;=Model!$M$14-0.000000001,$A19&lt;=Model!$M$14+Model!$M$15+0.000000001),Model!$M$12,(Model!$AJ$13*AK19+Model!$AJ$14*AM19+Model!$AJ$15*AL18+Model!$AJ$16*AL20)/Model!$AJ$17)))</f>
        <v>8.6042284408449632E-15</v>
      </c>
      <c r="AM65" s="15">
        <f ca="1">IF(Model!$M$18=0,NA(),ABS(AM19-IF(AND(Model!$M$16=1,AM$4&gt;=Model!$M$13-0.000000001,AM$4&lt;=Model!$M$13+Model!$M$15+0.000000001,$A19&gt;=Model!$M$14-0.000000001,$A19&lt;=Model!$M$14+Model!$M$15+0.000000001),Model!$M$12,(Model!$AJ$13*AL19+Model!$AJ$14*AN19+Model!$AJ$15*AM18+Model!$AJ$16*AM20)/Model!$AJ$17)))</f>
        <v>1.0824674490095276E-14</v>
      </c>
      <c r="AN65" s="15">
        <f ca="1">IF(Model!$M$18=0,NA(),ABS(AN19-IF(AND(Model!$M$16=1,AN$4&gt;=Model!$M$13-0.000000001,AN$4&lt;=Model!$M$13+Model!$M$15+0.000000001,$A19&gt;=Model!$M$14-0.000000001,$A19&lt;=Model!$M$14+Model!$M$15+0.000000001),Model!$M$12,(Model!$AJ$13*AM19+Model!$AJ$14*AO19+Model!$AJ$15*AN18+Model!$AJ$16*AN20)/Model!$AJ$17)))</f>
        <v>1.3489209749195652E-14</v>
      </c>
      <c r="AO65" s="15">
        <f ca="1">IF(Model!$M$18=0,NA(),ABS(AO19-IF(AND(Model!$M$16=1,AO$4&gt;=Model!$M$13-0.000000001,AO$4&lt;=Model!$M$13+Model!$M$15+0.000000001,$A19&gt;=Model!$M$14-0.000000001,$A19&lt;=Model!$M$14+Model!$M$15+0.000000001),Model!$M$12,(Model!$AJ$13*AN19+Model!$AJ$14*AP19+Model!$AJ$15*AO18+Model!$AJ$16*AO20)/Model!$AJ$17)))</f>
        <v>1.659783421814609E-14</v>
      </c>
      <c r="AP65" s="15">
        <f ca="1">IF(Model!$M$18=0,NA(),ABS(AP19-IF(AND(Model!$M$16=1,AP$4&gt;=Model!$M$13-0.000000001,AP$4&lt;=Model!$M$13+Model!$M$15+0.000000001,$A19&gt;=Model!$M$14-0.000000001,$A19&lt;=Model!$M$14+Model!$M$15+0.000000001),Model!$M$12,(Model!$AJ$13*AO19+Model!$AJ$14*AQ19+Model!$AJ$15*AP18+Model!$AJ$16*AP20)/Model!$AJ$17)))</f>
        <v>2.0483614804334138E-14</v>
      </c>
      <c r="AQ65" s="15">
        <f ca="1">IF(Model!$M$18=0,NA(),ABS(AQ19-IF(AND(Model!$M$16=1,AQ$4&gt;=Model!$M$13-0.000000001,AQ$4&lt;=Model!$M$13+Model!$M$15+0.000000001,$A19&gt;=Model!$M$14-0.000000001,$A19&lt;=Model!$M$14+Model!$M$15+0.000000001),Model!$M$12,(Model!$AJ$13*AP19+Model!$AJ$14*AR19+Model!$AJ$15*AQ18+Model!$AJ$16*AQ20)/Model!$AJ$17)))</f>
        <v>2.503552920529728E-14</v>
      </c>
      <c r="AR65" s="15">
        <f ca="1">IF(Model!$M$18=0,NA(),ABS(AR19-IF(AND(Model!$M$16=1,AR$4&gt;=Model!$M$13-0.000000001,AR$4&lt;=Model!$M$13+Model!$M$15+0.000000001,$A19&gt;=Model!$M$14-0.000000001,$A19&lt;=Model!$M$14+Model!$M$15+0.000000001),Model!$M$12,(Model!$AJ$13*AQ19+Model!$AJ$14*AS19+Model!$AJ$15*AR18+Model!$AJ$16*AR20)/Model!$AJ$17)))</f>
        <v>3.0531133177191805E-14</v>
      </c>
      <c r="AS65" s="15">
        <f ca="1">IF(Model!$M$18=0,NA(),ABS(AS19-IF(AND(Model!$M$16=1,AS$4&gt;=Model!$M$13-0.000000001,AS$4&lt;=Model!$M$13+Model!$M$15+0.000000001,$A19&gt;=Model!$M$14-0.000000001,$A19&lt;=Model!$M$14+Model!$M$15+0.000000001),Model!$M$12,(Model!$AJ$13*AR19+Model!$AJ$14*AT19+Model!$AJ$15*AS18+Model!$AJ$16*AS20)/Model!$AJ$17)))</f>
        <v>3.6803893266323939E-14</v>
      </c>
      <c r="AT65" s="15">
        <f ca="1">IF(Model!$M$18=0,NA(),ABS(AT19-IF(AND(Model!$M$16=1,AT$4&gt;=Model!$M$13-0.000000001,AT$4&lt;=Model!$M$13+Model!$M$15+0.000000001,$A19&gt;=Model!$M$14-0.000000001,$A19&lt;=Model!$M$14+Model!$M$15+0.000000001),Model!$M$12,(Model!$AJ$13*AS19+Model!$AJ$14*AU19+Model!$AJ$15*AT18+Model!$AJ$16*AT20)/Model!$AJ$17)))</f>
        <v>4.4297898682543746E-14</v>
      </c>
      <c r="AU65" s="15">
        <f ca="1">IF(Model!$M$18=0,NA(),ABS(AU19-IF(AND(Model!$M$16=1,AU$4&gt;=Model!$M$13-0.000000001,AU$4&lt;=Model!$M$13+Model!$M$15+0.000000001,$A19&gt;=Model!$M$14-0.000000001,$A19&lt;=Model!$M$14+Model!$M$15+0.000000001),Model!$M$12,(Model!$AJ$13*AT19+Model!$AJ$14*AV19+Model!$AJ$15*AU18+Model!$AJ$16*AU20)/Model!$AJ$17)))</f>
        <v>5.2957638274619967E-14</v>
      </c>
      <c r="AV65" s="15">
        <f ca="1">IF(Model!$M$18=0,NA(),ABS(AV19-IF(AND(Model!$M$16=1,AV$4&gt;=Model!$M$13-0.000000001,AV$4&lt;=Model!$M$13+Model!$M$15+0.000000001,$A19&gt;=Model!$M$14-0.000000001,$A19&lt;=Model!$M$14+Model!$M$15+0.000000001),Model!$M$12,(Model!$AJ$13*AU19+Model!$AJ$14*AW19+Model!$AJ$15*AV18+Model!$AJ$16*AV20)/Model!$AJ$17)))</f>
        <v>6.2894134345015118E-14</v>
      </c>
      <c r="AW65" s="15">
        <f ca="1">IF(Model!$M$18=0,NA(),ABS(AW19-IF(AND(Model!$M$16=1,AW$4&gt;=Model!$M$13-0.000000001,AW$4&lt;=Model!$M$13+Model!$M$15+0.000000001,$A19&gt;=Model!$M$14-0.000000001,$A19&lt;=Model!$M$14+Model!$M$15+0.000000001),Model!$M$12,(Model!$AJ$13*AV19+Model!$AJ$14*AX19+Model!$AJ$15*AW18+Model!$AJ$16*AW20)/Model!$AJ$17)))</f>
        <v>7.4384942649885488E-14</v>
      </c>
      <c r="AX65" s="15">
        <f ca="1">IF(Model!$M$18=0,NA(),ABS(AX19-IF(AND(Model!$M$16=1,AX$4&gt;=Model!$M$13-0.000000001,AX$4&lt;=Model!$M$13+Model!$M$15+0.000000001,$A19&gt;=Model!$M$14-0.000000001,$A19&lt;=Model!$M$14+Model!$M$15+0.000000001),Model!$M$12,(Model!$AJ$13*AW19+Model!$AJ$14*AY19+Model!$AJ$15*AX18+Model!$AJ$16*AX20)/Model!$AJ$17)))</f>
        <v>8.7485574340462335E-14</v>
      </c>
      <c r="AY65" s="15">
        <f ca="1">IF(Model!$M$18=0,NA(),ABS(AY19-IF(AND(Model!$M$16=1,AY$4&gt;=Model!$M$13-0.000000001,AY$4&lt;=Model!$M$13+Model!$M$15+0.000000001,$A19&gt;=Model!$M$14-0.000000001,$A19&lt;=Model!$M$14+Model!$M$15+0.000000001),Model!$M$12,(Model!$AJ$13*AX19+Model!$AJ$14*AZ19+Model!$AJ$15*AY18+Model!$AJ$16*AY20)/Model!$AJ$17)))</f>
        <v>1.021405182655144E-13</v>
      </c>
      <c r="AZ65" s="15">
        <f ca="1">IF(Model!$M$18=0,NA(),ABS(AZ19-IF(AND(Model!$M$16=1,AZ$4&gt;=Model!$M$13-0.000000001,AZ$4&lt;=Model!$M$13+Model!$M$15+0.000000001,$A19&gt;=Model!$M$14-0.000000001,$A19&lt;=Model!$M$14+Model!$M$15+0.000000001),Model!$M$12,(Model!$AJ$13*AY19+Model!$AJ$14*BA19+Model!$AJ$15*AZ18+Model!$AJ$16*AZ20)/Model!$AJ$17)))</f>
        <v>1.1840528557627295E-13</v>
      </c>
      <c r="BA65" s="15">
        <f ca="1">IF(Model!$M$18=0,NA(),ABS(BA19-IF(AND(Model!$M$16=1,BA$4&gt;=Model!$M$13-0.000000001,BA$4&lt;=Model!$M$13+Model!$M$15+0.000000001,$A19&gt;=Model!$M$14-0.000000001,$A19&lt;=Model!$M$14+Model!$M$15+0.000000001),Model!$M$12,(Model!$AJ$13*AZ19+Model!$AJ$14*BB19+Model!$AJ$15*BA18+Model!$AJ$16*BA20)/Model!$AJ$17)))</f>
        <v>1.3639089857520048E-13</v>
      </c>
      <c r="BB65" s="15">
        <f ca="1">IF(Model!$M$18=0,NA(),ABS(BB19-IF(AND(Model!$M$16=1,BB$4&gt;=Model!$M$13-0.000000001,BB$4&lt;=Model!$M$13+Model!$M$15+0.000000001,$A19&gt;=Model!$M$14-0.000000001,$A19&lt;=Model!$M$14+Model!$M$15+0.000000001),Model!$M$12,(Model!$AJ$13*BA19+Model!$AJ$14*BC19+Model!$AJ$15*BB18+Model!$AJ$16*BB20)/Model!$AJ$17)))</f>
        <v>1.5565326805244695E-13</v>
      </c>
      <c r="BC65" s="15">
        <f ca="1">IF(Model!$M$18=0,NA(),ABS(BC19-IF(AND(Model!$M$16=1,BC$4&gt;=Model!$M$13-0.000000001,BC$4&lt;=Model!$M$13+Model!$M$15+0.000000001,$A19&gt;=Model!$M$14-0.000000001,$A19&lt;=Model!$M$14+Model!$M$15+0.000000001),Model!$M$12,(Model!$AJ$13*BB19+Model!$AJ$14*BD19+Model!$AJ$15*BC18+Model!$AJ$16*BC20)/Model!$AJ$17)))</f>
        <v>1.7635892746170612E-13</v>
      </c>
      <c r="BD65" s="15">
        <f ca="1">IF(Model!$M$18=0,NA(),ABS(BD19-IF(AND(Model!$M$16=1,BD$4&gt;=Model!$M$13-0.000000001,BD$4&lt;=Model!$M$13+Model!$M$15+0.000000001,$A19&gt;=Model!$M$14-0.000000001,$A19&lt;=Model!$M$14+Model!$M$15+0.000000001),Model!$M$12,(Model!$AJ$13*BC19+Model!$AJ$14*BE19+Model!$AJ$15*BD18+Model!$AJ$16*BD20)/Model!$AJ$17)))</f>
        <v>1.9756418723204661E-13</v>
      </c>
      <c r="BE65" s="15">
        <f ca="1">IF(Model!$M$18=0,NA(),ABS(BE19-IF(AND(Model!$M$16=1,BE$4&gt;=Model!$M$13-0.000000001,BE$4&lt;=Model!$M$13+Model!$M$15+0.000000001,$A19&gt;=Model!$M$14-0.000000001,$A19&lt;=Model!$M$14+Model!$M$15+0.000000001),Model!$M$12,(Model!$AJ$13*BD19+Model!$AJ$14*BF19+Model!$AJ$15*BE18+Model!$AJ$16*BE20)/Model!$AJ$17)))</f>
        <v>2.1854740239746206E-13</v>
      </c>
      <c r="BF65" s="15">
        <f ca="1">IF(Model!$M$18=0,NA(),ABS(BF19-IF(AND(Model!$M$16=1,BF$4&gt;=Model!$M$13-0.000000001,BF$4&lt;=Model!$M$13+Model!$M$15+0.000000001,$A19&gt;=Model!$M$14-0.000000001,$A19&lt;=Model!$M$14+Model!$M$15+0.000000001),Model!$M$12,(Model!$AJ$13*BE19+Model!$AJ$14*BG19+Model!$AJ$15*BF18+Model!$AJ$16*BF20)/Model!$AJ$17)))</f>
        <v>2.3858692799194614E-13</v>
      </c>
      <c r="BG65" s="15">
        <f ca="1">IF(Model!$M$18=0,NA(),ABS(BG19-IF(AND(Model!$M$16=1,BG$4&gt;=Model!$M$13-0.000000001,BG$4&lt;=Model!$M$13+Model!$M$15+0.000000001,$A19&gt;=Model!$M$14-0.000000001,$A19&lt;=Model!$M$14+Model!$M$15+0.000000001),Model!$M$12,(Model!$AJ$13*BF19+Model!$AJ$14*BH19+Model!$AJ$15*BG18+Model!$AJ$16*BG20)/Model!$AJ$17)))</f>
        <v>2.5579538487363607E-13</v>
      </c>
      <c r="BH65" s="15">
        <f ca="1">IF(Model!$M$18=0,NA(),ABS(BH19-IF(AND(Model!$M$16=1,BH$4&gt;=Model!$M$13-0.000000001,BH$4&lt;=Model!$M$13+Model!$M$15+0.000000001,$A19&gt;=Model!$M$14-0.000000001,$A19&lt;=Model!$M$14+Model!$M$15+0.000000001),Model!$M$12,(Model!$AJ$13*BG19+Model!$AJ$14*BI19+Model!$AJ$15*BH18+Model!$AJ$16*BH20)/Model!$AJ$17)))</f>
        <v>2.6806334929574405E-13</v>
      </c>
      <c r="BI65" s="15">
        <f ca="1">IF(Model!$M$18=0,NA(),ABS(BI19-IF(AND(Model!$M$16=1,BI$4&gt;=Model!$M$13-0.000000001,BI$4&lt;=Model!$M$13+Model!$M$15+0.000000001,$A19&gt;=Model!$M$14-0.000000001,$A19&lt;=Model!$M$14+Model!$M$15+0.000000001),Model!$M$12,(Model!$AJ$13*BH19+Model!$AJ$14*BJ19+Model!$AJ$15*BI18+Model!$AJ$16*BI20)/Model!$AJ$17)))</f>
        <v>2.7267077484793845E-13</v>
      </c>
      <c r="BJ65" s="15">
        <f ca="1">IF(Model!$M$18=0,NA(),ABS(BJ19-IF(AND(Model!$M$16=1,BJ$4&gt;=Model!$M$13-0.000000001,BJ$4&lt;=Model!$M$13+Model!$M$15+0.000000001,$A19&gt;=Model!$M$14-0.000000001,$A19&lt;=Model!$M$14+Model!$M$15+0.000000001),Model!$M$12,BI19)))</f>
        <v>0</v>
      </c>
      <c r="BK65" s="1"/>
    </row>
    <row r="66" spans="1:63" ht="13.5" customHeight="1">
      <c r="A66" s="1"/>
      <c r="B66" s="15">
        <f>IF(Model!$M$18=0,NA(),ABS(B20-IF(AND(Model!$M$16=1,B$4&gt;=Model!$M$13-0.000000001,B$4&lt;=Model!$M$13+Model!$M$15+0.000000001,$A20&gt;=Model!$M$14-0.000000001,$A20&lt;=Model!$M$14+Model!$M$15+0.000000001),Model!$M$12,Model!$M$11)))</f>
        <v>0</v>
      </c>
      <c r="C66" s="15">
        <f ca="1">IF(Model!$M$18=0,NA(),ABS(C20-IF(AND(Model!$M$16=1,C$4&gt;=Model!$M$13-0.000000001,C$4&lt;=Model!$M$13+Model!$M$15+0.000000001,$A20&gt;=Model!$M$14-0.000000001,$A20&lt;=Model!$M$14+Model!$M$15+0.000000001),Model!$M$12,(Model!$AJ$13*B20+Model!$AJ$14*D20+Model!$AJ$15*C19+Model!$AJ$16*C21)/Model!$AJ$17)))</f>
        <v>2.2204460492503131E-16</v>
      </c>
      <c r="D66" s="15">
        <f ca="1">IF(Model!$M$18=0,NA(),ABS(D20-IF(AND(Model!$M$16=1,D$4&gt;=Model!$M$13-0.000000001,D$4&lt;=Model!$M$13+Model!$M$15+0.000000001,$A20&gt;=Model!$M$14-0.000000001,$A20&lt;=Model!$M$14+Model!$M$15+0.000000001),Model!$M$12,(Model!$AJ$13*C20+Model!$AJ$14*E20+Model!$AJ$15*D19+Model!$AJ$16*D21)/Model!$AJ$17)))</f>
        <v>0</v>
      </c>
      <c r="E66" s="15">
        <f ca="1">IF(Model!$M$18=0,NA(),ABS(E20-IF(AND(Model!$M$16=1,E$4&gt;=Model!$M$13-0.000000001,E$4&lt;=Model!$M$13+Model!$M$15+0.000000001,$A20&gt;=Model!$M$14-0.000000001,$A20&lt;=Model!$M$14+Model!$M$15+0.000000001),Model!$M$12,(Model!$AJ$13*D20+Model!$AJ$14*F20+Model!$AJ$15*E19+Model!$AJ$16*E21)/Model!$AJ$17)))</f>
        <v>1.1102230246251565E-16</v>
      </c>
      <c r="F66" s="15">
        <f ca="1">IF(Model!$M$18=0,NA(),ABS(F20-IF(AND(Model!$M$16=1,F$4&gt;=Model!$M$13-0.000000001,F$4&lt;=Model!$M$13+Model!$M$15+0.000000001,$A20&gt;=Model!$M$14-0.000000001,$A20&lt;=Model!$M$14+Model!$M$15+0.000000001),Model!$M$12,(Model!$AJ$13*E20+Model!$AJ$14*G20+Model!$AJ$15*F19+Model!$AJ$16*F21)/Model!$AJ$17)))</f>
        <v>0</v>
      </c>
      <c r="G66" s="15">
        <f ca="1">IF(Model!$M$18=0,NA(),ABS(G20-IF(AND(Model!$M$16=1,G$4&gt;=Model!$M$13-0.000000001,G$4&lt;=Model!$M$13+Model!$M$15+0.000000001,$A20&gt;=Model!$M$14-0.000000001,$A20&lt;=Model!$M$14+Model!$M$15+0.000000001),Model!$M$12,(Model!$AJ$13*F20+Model!$AJ$14*H20+Model!$AJ$15*G19+Model!$AJ$16*G21)/Model!$AJ$17)))</f>
        <v>1.1102230246251565E-16</v>
      </c>
      <c r="H66" s="15">
        <f ca="1">IF(Model!$M$18=0,NA(),ABS(H20-IF(AND(Model!$M$16=1,H$4&gt;=Model!$M$13-0.000000001,H$4&lt;=Model!$M$13+Model!$M$15+0.000000001,$A20&gt;=Model!$M$14-0.000000001,$A20&lt;=Model!$M$14+Model!$M$15+0.000000001),Model!$M$12,(Model!$AJ$13*G20+Model!$AJ$14*I20+Model!$AJ$15*H19+Model!$AJ$16*H21)/Model!$AJ$17)))</f>
        <v>2.2204460492503131E-16</v>
      </c>
      <c r="I66" s="15">
        <f ca="1">IF(Model!$M$18=0,NA(),ABS(I20-IF(AND(Model!$M$16=1,I$4&gt;=Model!$M$13-0.000000001,I$4&lt;=Model!$M$13+Model!$M$15+0.000000001,$A20&gt;=Model!$M$14-0.000000001,$A20&lt;=Model!$M$14+Model!$M$15+0.000000001),Model!$M$12,(Model!$AJ$13*H20+Model!$AJ$14*J20+Model!$AJ$15*I19+Model!$AJ$16*I21)/Model!$AJ$17)))</f>
        <v>1.1102230246251565E-16</v>
      </c>
      <c r="J66" s="15">
        <f ca="1">IF(Model!$M$18=0,NA(),ABS(J20-IF(AND(Model!$M$16=1,J$4&gt;=Model!$M$13-0.000000001,J$4&lt;=Model!$M$13+Model!$M$15+0.000000001,$A20&gt;=Model!$M$14-0.000000001,$A20&lt;=Model!$M$14+Model!$M$15+0.000000001),Model!$M$12,(Model!$AJ$13*I20+Model!$AJ$14*K20+Model!$AJ$15*J19+Model!$AJ$16*J21)/Model!$AJ$17)))</f>
        <v>2.2204460492503131E-16</v>
      </c>
      <c r="K66" s="15">
        <f ca="1">IF(Model!$M$18=0,NA(),ABS(K20-IF(AND(Model!$M$16=1,K$4&gt;=Model!$M$13-0.000000001,K$4&lt;=Model!$M$13+Model!$M$15+0.000000001,$A20&gt;=Model!$M$14-0.000000001,$A20&lt;=Model!$M$14+Model!$M$15+0.000000001),Model!$M$12,(Model!$AJ$13*J20+Model!$AJ$14*L20+Model!$AJ$15*K19+Model!$AJ$16*K21)/Model!$AJ$17)))</f>
        <v>1.1102230246251565E-16</v>
      </c>
      <c r="L66" s="15">
        <f ca="1">IF(Model!$M$18=0,NA(),ABS(L20-IF(AND(Model!$M$16=1,L$4&gt;=Model!$M$13-0.000000001,L$4&lt;=Model!$M$13+Model!$M$15+0.000000001,$A20&gt;=Model!$M$14-0.000000001,$A20&lt;=Model!$M$14+Model!$M$15+0.000000001),Model!$M$12,(Model!$AJ$13*K20+Model!$AJ$14*M20+Model!$AJ$15*L19+Model!$AJ$16*L21)/Model!$AJ$17)))</f>
        <v>1.1102230246251565E-16</v>
      </c>
      <c r="M66" s="15">
        <f ca="1">IF(Model!$M$18=0,NA(),ABS(M20-IF(AND(Model!$M$16=1,M$4&gt;=Model!$M$13-0.000000001,M$4&lt;=Model!$M$13+Model!$M$15+0.000000001,$A20&gt;=Model!$M$14-0.000000001,$A20&lt;=Model!$M$14+Model!$M$15+0.000000001),Model!$M$12,(Model!$AJ$13*L20+Model!$AJ$14*N20+Model!$AJ$15*M19+Model!$AJ$16*M21)/Model!$AJ$17)))</f>
        <v>1.1102230246251565E-16</v>
      </c>
      <c r="N66" s="15">
        <f ca="1">IF(Model!$M$18=0,NA(),ABS(N20-IF(AND(Model!$M$16=1,N$4&gt;=Model!$M$13-0.000000001,N$4&lt;=Model!$M$13+Model!$M$15+0.000000001,$A20&gt;=Model!$M$14-0.000000001,$A20&lt;=Model!$M$14+Model!$M$15+0.000000001),Model!$M$12,(Model!$AJ$13*M20+Model!$AJ$14*O20+Model!$AJ$15*N19+Model!$AJ$16*N21)/Model!$AJ$17)))</f>
        <v>1.1102230246251565E-16</v>
      </c>
      <c r="O66" s="15">
        <f ca="1">IF(Model!$M$18=0,NA(),ABS(O20-IF(AND(Model!$M$16=1,O$4&gt;=Model!$M$13-0.000000001,O$4&lt;=Model!$M$13+Model!$M$15+0.000000001,$A20&gt;=Model!$M$14-0.000000001,$A20&lt;=Model!$M$14+Model!$M$15+0.000000001),Model!$M$12,(Model!$AJ$13*N20+Model!$AJ$14*P20+Model!$AJ$15*O19+Model!$AJ$16*O21)/Model!$AJ$17)))</f>
        <v>0</v>
      </c>
      <c r="P66" s="15">
        <f ca="1">IF(Model!$M$18=0,NA(),ABS(P20-IF(AND(Model!$M$16=1,P$4&gt;=Model!$M$13-0.000000001,P$4&lt;=Model!$M$13+Model!$M$15+0.000000001,$A20&gt;=Model!$M$14-0.000000001,$A20&lt;=Model!$M$14+Model!$M$15+0.000000001),Model!$M$12,(Model!$AJ$13*O20+Model!$AJ$14*Q20+Model!$AJ$15*P19+Model!$AJ$16*P21)/Model!$AJ$17)))</f>
        <v>2.2204460492503131E-16</v>
      </c>
      <c r="Q66" s="15">
        <f ca="1">IF(Model!$M$18=0,NA(),ABS(Q20-IF(AND(Model!$M$16=1,Q$4&gt;=Model!$M$13-0.000000001,Q$4&lt;=Model!$M$13+Model!$M$15+0.000000001,$A20&gt;=Model!$M$14-0.000000001,$A20&lt;=Model!$M$14+Model!$M$15+0.000000001),Model!$M$12,(Model!$AJ$13*P20+Model!$AJ$14*R20+Model!$AJ$15*Q19+Model!$AJ$16*Q21)/Model!$AJ$17)))</f>
        <v>0</v>
      </c>
      <c r="R66" s="15">
        <f>IF(Model!$M$18=0,NA(),ABS(R20-IF(AND(Model!$M$16=1,R$4&gt;=Model!$M$13-0.000000001,R$4&lt;=Model!$M$13+Model!$M$15+0.000000001,$A20&gt;=Model!$M$14-0.000000001,$A20&lt;=Model!$M$14+Model!$M$15+0.000000001),Model!$M$12,(Model!$AJ$13*Q20+Model!$AJ$14*S20+Model!$AJ$15*R19+Model!$AJ$16*R21)/Model!$AJ$17)))</f>
        <v>0</v>
      </c>
      <c r="S66" s="15">
        <f>IF(Model!$M$18=0,NA(),ABS(S20-IF(AND(Model!$M$16=1,S$4&gt;=Model!$M$13-0.000000001,S$4&lt;=Model!$M$13+Model!$M$15+0.000000001,$A20&gt;=Model!$M$14-0.000000001,$A20&lt;=Model!$M$14+Model!$M$15+0.000000001),Model!$M$12,(Model!$AJ$13*R20+Model!$AJ$14*T20+Model!$AJ$15*S19+Model!$AJ$16*S21)/Model!$AJ$17)))</f>
        <v>0</v>
      </c>
      <c r="T66" s="15">
        <f>IF(Model!$M$18=0,NA(),ABS(T20-IF(AND(Model!$M$16=1,T$4&gt;=Model!$M$13-0.000000001,T$4&lt;=Model!$M$13+Model!$M$15+0.000000001,$A20&gt;=Model!$M$14-0.000000001,$A20&lt;=Model!$M$14+Model!$M$15+0.000000001),Model!$M$12,(Model!$AJ$13*S20+Model!$AJ$14*U20+Model!$AJ$15*T19+Model!$AJ$16*T21)/Model!$AJ$17)))</f>
        <v>0</v>
      </c>
      <c r="U66" s="15">
        <f>IF(Model!$M$18=0,NA(),ABS(U20-IF(AND(Model!$M$16=1,U$4&gt;=Model!$M$13-0.000000001,U$4&lt;=Model!$M$13+Model!$M$15+0.000000001,$A20&gt;=Model!$M$14-0.000000001,$A20&lt;=Model!$M$14+Model!$M$15+0.000000001),Model!$M$12,(Model!$AJ$13*T20+Model!$AJ$14*V20+Model!$AJ$15*U19+Model!$AJ$16*U21)/Model!$AJ$17)))</f>
        <v>0</v>
      </c>
      <c r="V66" s="15">
        <f>IF(Model!$M$18=0,NA(),ABS(V20-IF(AND(Model!$M$16=1,V$4&gt;=Model!$M$13-0.000000001,V$4&lt;=Model!$M$13+Model!$M$15+0.000000001,$A20&gt;=Model!$M$14-0.000000001,$A20&lt;=Model!$M$14+Model!$M$15+0.000000001),Model!$M$12,(Model!$AJ$13*U20+Model!$AJ$14*W20+Model!$AJ$15*V19+Model!$AJ$16*V21)/Model!$AJ$17)))</f>
        <v>0</v>
      </c>
      <c r="W66" s="15">
        <f>IF(Model!$M$18=0,NA(),ABS(W20-IF(AND(Model!$M$16=1,W$4&gt;=Model!$M$13-0.000000001,W$4&lt;=Model!$M$13+Model!$M$15+0.000000001,$A20&gt;=Model!$M$14-0.000000001,$A20&lt;=Model!$M$14+Model!$M$15+0.000000001),Model!$M$12,(Model!$AJ$13*V20+Model!$AJ$14*X20+Model!$AJ$15*W19+Model!$AJ$16*W21)/Model!$AJ$17)))</f>
        <v>0</v>
      </c>
      <c r="X66" s="15">
        <f>IF(Model!$M$18=0,NA(),ABS(X20-IF(AND(Model!$M$16=1,X$4&gt;=Model!$M$13-0.000000001,X$4&lt;=Model!$M$13+Model!$M$15+0.000000001,$A20&gt;=Model!$M$14-0.000000001,$A20&lt;=Model!$M$14+Model!$M$15+0.000000001),Model!$M$12,(Model!$AJ$13*W20+Model!$AJ$14*Y20+Model!$AJ$15*X19+Model!$AJ$16*X21)/Model!$AJ$17)))</f>
        <v>0</v>
      </c>
      <c r="Y66" s="15">
        <f>IF(Model!$M$18=0,NA(),ABS(Y20-IF(AND(Model!$M$16=1,Y$4&gt;=Model!$M$13-0.000000001,Y$4&lt;=Model!$M$13+Model!$M$15+0.000000001,$A20&gt;=Model!$M$14-0.000000001,$A20&lt;=Model!$M$14+Model!$M$15+0.000000001),Model!$M$12,(Model!$AJ$13*X20+Model!$AJ$14*Z20+Model!$AJ$15*Y19+Model!$AJ$16*Y21)/Model!$AJ$17)))</f>
        <v>0</v>
      </c>
      <c r="Z66" s="15">
        <f>IF(Model!$M$18=0,NA(),ABS(Z20-IF(AND(Model!$M$16=1,Z$4&gt;=Model!$M$13-0.000000001,Z$4&lt;=Model!$M$13+Model!$M$15+0.000000001,$A20&gt;=Model!$M$14-0.000000001,$A20&lt;=Model!$M$14+Model!$M$15+0.000000001),Model!$M$12,(Model!$AJ$13*Y20+Model!$AJ$14*AA20+Model!$AJ$15*Z19+Model!$AJ$16*Z21)/Model!$AJ$17)))</f>
        <v>0</v>
      </c>
      <c r="AA66" s="15">
        <f>IF(Model!$M$18=0,NA(),ABS(AA20-IF(AND(Model!$M$16=1,AA$4&gt;=Model!$M$13-0.000000001,AA$4&lt;=Model!$M$13+Model!$M$15+0.000000001,$A20&gt;=Model!$M$14-0.000000001,$A20&lt;=Model!$M$14+Model!$M$15+0.000000001),Model!$M$12,(Model!$AJ$13*Z20+Model!$AJ$14*AB20+Model!$AJ$15*AA19+Model!$AJ$16*AA21)/Model!$AJ$17)))</f>
        <v>0</v>
      </c>
      <c r="AB66" s="15">
        <f>IF(Model!$M$18=0,NA(),ABS(AB20-IF(AND(Model!$M$16=1,AB$4&gt;=Model!$M$13-0.000000001,AB$4&lt;=Model!$M$13+Model!$M$15+0.000000001,$A20&gt;=Model!$M$14-0.000000001,$A20&lt;=Model!$M$14+Model!$M$15+0.000000001),Model!$M$12,(Model!$AJ$13*AA20+Model!$AJ$14*AC20+Model!$AJ$15*AB19+Model!$AJ$16*AB21)/Model!$AJ$17)))</f>
        <v>0</v>
      </c>
      <c r="AC66" s="15">
        <f ca="1">IF(Model!$M$18=0,NA(),ABS(AC20-IF(AND(Model!$M$16=1,AC$4&gt;=Model!$M$13-0.000000001,AC$4&lt;=Model!$M$13+Model!$M$15+0.000000001,$A20&gt;=Model!$M$14-0.000000001,$A20&lt;=Model!$M$14+Model!$M$15+0.000000001),Model!$M$12,(Model!$AJ$13*AB20+Model!$AJ$14*AD20+Model!$AJ$15*AC19+Model!$AJ$16*AC21)/Model!$AJ$17)))</f>
        <v>3.8857805861880479E-16</v>
      </c>
      <c r="AD66" s="15">
        <f ca="1">IF(Model!$M$18=0,NA(),ABS(AD20-IF(AND(Model!$M$16=1,AD$4&gt;=Model!$M$13-0.000000001,AD$4&lt;=Model!$M$13+Model!$M$15+0.000000001,$A20&gt;=Model!$M$14-0.000000001,$A20&lt;=Model!$M$14+Model!$M$15+0.000000001),Model!$M$12,(Model!$AJ$13*AC20+Model!$AJ$14*AE20+Model!$AJ$15*AD19+Model!$AJ$16*AD21)/Model!$AJ$17)))</f>
        <v>6.8001160258290838E-16</v>
      </c>
      <c r="AE66" s="15">
        <f ca="1">IF(Model!$M$18=0,NA(),ABS(AE20-IF(AND(Model!$M$16=1,AE$4&gt;=Model!$M$13-0.000000001,AE$4&lt;=Model!$M$13+Model!$M$15+0.000000001,$A20&gt;=Model!$M$14-0.000000001,$A20&lt;=Model!$M$14+Model!$M$15+0.000000001),Model!$M$12,(Model!$AJ$13*AD20+Model!$AJ$14*AF20+Model!$AJ$15*AE19+Model!$AJ$16*AE21)/Model!$AJ$17)))</f>
        <v>1.1102230246251565E-15</v>
      </c>
      <c r="AF66" s="15">
        <f ca="1">IF(Model!$M$18=0,NA(),ABS(AF20-IF(AND(Model!$M$16=1,AF$4&gt;=Model!$M$13-0.000000001,AF$4&lt;=Model!$M$13+Model!$M$15+0.000000001,$A20&gt;=Model!$M$14-0.000000001,$A20&lt;=Model!$M$14+Model!$M$15+0.000000001),Model!$M$12,(Model!$AJ$13*AE20+Model!$AJ$14*AG20+Model!$AJ$15*AF19+Model!$AJ$16*AF21)/Model!$AJ$17)))</f>
        <v>1.5820678100908481E-15</v>
      </c>
      <c r="AG66" s="15">
        <f ca="1">IF(Model!$M$18=0,NA(),ABS(AG20-IF(AND(Model!$M$16=1,AG$4&gt;=Model!$M$13-0.000000001,AG$4&lt;=Model!$M$13+Model!$M$15+0.000000001,$A20&gt;=Model!$M$14-0.000000001,$A20&lt;=Model!$M$14+Model!$M$15+0.000000001),Model!$M$12,(Model!$AJ$13*AF20+Model!$AJ$14*AH20+Model!$AJ$15*AG19+Model!$AJ$16*AG21)/Model!$AJ$17)))</f>
        <v>2.1649348980190553E-15</v>
      </c>
      <c r="AH66" s="15">
        <f ca="1">IF(Model!$M$18=0,NA(),ABS(AH20-IF(AND(Model!$M$16=1,AH$4&gt;=Model!$M$13-0.000000001,AH$4&lt;=Model!$M$13+Model!$M$15+0.000000001,$A20&gt;=Model!$M$14-0.000000001,$A20&lt;=Model!$M$14+Model!$M$15+0.000000001),Model!$M$12,(Model!$AJ$13*AG20+Model!$AJ$14*AI20+Model!$AJ$15*AH19+Model!$AJ$16*AH21)/Model!$AJ$17)))</f>
        <v>2.9698465908722937E-15</v>
      </c>
      <c r="AI66" s="15">
        <f ca="1">IF(Model!$M$18=0,NA(),ABS(AI20-IF(AND(Model!$M$16=1,AI$4&gt;=Model!$M$13-0.000000001,AI$4&lt;=Model!$M$13+Model!$M$15+0.000000001,$A20&gt;=Model!$M$14-0.000000001,$A20&lt;=Model!$M$14+Model!$M$15+0.000000001),Model!$M$12,(Model!$AJ$13*AH20+Model!$AJ$14*AJ20+Model!$AJ$15*AI19+Model!$AJ$16*AI21)/Model!$AJ$17)))</f>
        <v>3.8857805861880479E-15</v>
      </c>
      <c r="AJ66" s="15">
        <f ca="1">IF(Model!$M$18=0,NA(),ABS(AJ20-IF(AND(Model!$M$16=1,AJ$4&gt;=Model!$M$13-0.000000001,AJ$4&lt;=Model!$M$13+Model!$M$15+0.000000001,$A20&gt;=Model!$M$14-0.000000001,$A20&lt;=Model!$M$14+Model!$M$15+0.000000001),Model!$M$12,(Model!$AJ$13*AI20+Model!$AJ$14*AK20+Model!$AJ$15*AJ19+Model!$AJ$16*AJ21)/Model!$AJ$17)))</f>
        <v>5.0515147620444623E-15</v>
      </c>
      <c r="AK66" s="15">
        <f ca="1">IF(Model!$M$18=0,NA(),ABS(AK20-IF(AND(Model!$M$16=1,AK$4&gt;=Model!$M$13-0.000000001,AK$4&lt;=Model!$M$13+Model!$M$15+0.000000001,$A20&gt;=Model!$M$14-0.000000001,$A20&lt;=Model!$M$14+Model!$M$15+0.000000001),Model!$M$12,(Model!$AJ$13*AJ20+Model!$AJ$14*AL20+Model!$AJ$15*AK19+Model!$AJ$16*AK21)/Model!$AJ$17)))</f>
        <v>6.5225602696727947E-15</v>
      </c>
      <c r="AL66" s="15">
        <f ca="1">IF(Model!$M$18=0,NA(),ABS(AL20-IF(AND(Model!$M$16=1,AL$4&gt;=Model!$M$13-0.000000001,AL$4&lt;=Model!$M$13+Model!$M$15+0.000000001,$A20&gt;=Model!$M$14-0.000000001,$A20&lt;=Model!$M$14+Model!$M$15+0.000000001),Model!$M$12,(Model!$AJ$13*AK20+Model!$AJ$14*AM20+Model!$AJ$15*AL19+Model!$AJ$16*AL21)/Model!$AJ$17)))</f>
        <v>8.3266726846886741E-15</v>
      </c>
      <c r="AM66" s="15">
        <f ca="1">IF(Model!$M$18=0,NA(),ABS(AM20-IF(AND(Model!$M$16=1,AM$4&gt;=Model!$M$13-0.000000001,AM$4&lt;=Model!$M$13+Model!$M$15+0.000000001,$A20&gt;=Model!$M$14-0.000000001,$A20&lt;=Model!$M$14+Model!$M$15+0.000000001),Model!$M$12,(Model!$AJ$13*AL20+Model!$AJ$14*AN20+Model!$AJ$15*AM19+Model!$AJ$16*AM21)/Model!$AJ$17)))</f>
        <v>1.04638520070921E-14</v>
      </c>
      <c r="AN66" s="15">
        <f ca="1">IF(Model!$M$18=0,NA(),ABS(AN20-IF(AND(Model!$M$16=1,AN$4&gt;=Model!$M$13-0.000000001,AN$4&lt;=Model!$M$13+Model!$M$15+0.000000001,$A20&gt;=Model!$M$14-0.000000001,$A20&lt;=Model!$M$14+Model!$M$15+0.000000001),Model!$M$12,(Model!$AJ$13*AM20+Model!$AJ$14*AO20+Model!$AJ$15*AN19+Model!$AJ$16*AN21)/Model!$AJ$17)))</f>
        <v>1.3045120539345589E-14</v>
      </c>
      <c r="AO66" s="15">
        <f ca="1">IF(Model!$M$18=0,NA(),ABS(AO20-IF(AND(Model!$M$16=1,AO$4&gt;=Model!$M$13-0.000000001,AO$4&lt;=Model!$M$13+Model!$M$15+0.000000001,$A20&gt;=Model!$M$14-0.000000001,$A20&lt;=Model!$M$14+Model!$M$15+0.000000001),Model!$M$12,(Model!$AJ$13*AN20+Model!$AJ$14*AP20+Model!$AJ$15*AO19+Model!$AJ$16*AO21)/Model!$AJ$17)))</f>
        <v>1.6209256159527285E-14</v>
      </c>
      <c r="AP66" s="15">
        <f ca="1">IF(Model!$M$18=0,NA(),ABS(AP20-IF(AND(Model!$M$16=1,AP$4&gt;=Model!$M$13-0.000000001,AP$4&lt;=Model!$M$13+Model!$M$15+0.000000001,$A20&gt;=Model!$M$14-0.000000001,$A20&lt;=Model!$M$14+Model!$M$15+0.000000001),Model!$M$12,(Model!$AJ$13*AO20+Model!$AJ$14*AQ20+Model!$AJ$15*AP19+Model!$AJ$16*AP21)/Model!$AJ$17)))</f>
        <v>2.0039525594484076E-14</v>
      </c>
      <c r="AQ66" s="15">
        <f ca="1">IF(Model!$M$18=0,NA(),ABS(AQ20-IF(AND(Model!$M$16=1,AQ$4&gt;=Model!$M$13-0.000000001,AQ$4&lt;=Model!$M$13+Model!$M$15+0.000000001,$A20&gt;=Model!$M$14-0.000000001,$A20&lt;=Model!$M$14+Model!$M$15+0.000000001),Model!$M$12,(Model!$AJ$13*AP20+Model!$AJ$14*AR20+Model!$AJ$15*AQ19+Model!$AJ$16*AQ21)/Model!$AJ$17)))</f>
        <v>2.4480417692984702E-14</v>
      </c>
      <c r="AR66" s="15">
        <f ca="1">IF(Model!$M$18=0,NA(),ABS(AR20-IF(AND(Model!$M$16=1,AR$4&gt;=Model!$M$13-0.000000001,AR$4&lt;=Model!$M$13+Model!$M$15+0.000000001,$A20&gt;=Model!$M$14-0.000000001,$A20&lt;=Model!$M$14+Model!$M$15+0.000000001),Model!$M$12,(Model!$AJ$13*AQ20+Model!$AJ$14*AS20+Model!$AJ$15*AR19+Model!$AJ$16*AR21)/Model!$AJ$17)))</f>
        <v>2.9753977059954195E-14</v>
      </c>
      <c r="AS66" s="15">
        <f ca="1">IF(Model!$M$18=0,NA(),ABS(AS20-IF(AND(Model!$M$16=1,AS$4&gt;=Model!$M$13-0.000000001,AS$4&lt;=Model!$M$13+Model!$M$15+0.000000001,$A20&gt;=Model!$M$14-0.000000001,$A20&lt;=Model!$M$14+Model!$M$15+0.000000001),Model!$M$12,(Model!$AJ$13*AR20+Model!$AJ$14*AT20+Model!$AJ$15*AS19+Model!$AJ$16*AS21)/Model!$AJ$17)))</f>
        <v>3.6082248300317588E-14</v>
      </c>
      <c r="AT66" s="15">
        <f ca="1">IF(Model!$M$18=0,NA(),ABS(AT20-IF(AND(Model!$M$16=1,AT$4&gt;=Model!$M$13-0.000000001,AT$4&lt;=Model!$M$13+Model!$M$15+0.000000001,$A20&gt;=Model!$M$14-0.000000001,$A20&lt;=Model!$M$14+Model!$M$15+0.000000001),Model!$M$12,(Model!$AJ$13*AS20+Model!$AJ$14*AU20+Model!$AJ$15*AT19+Model!$AJ$16*AT21)/Model!$AJ$17)))</f>
        <v>4.3409720262843621E-14</v>
      </c>
      <c r="AU66" s="15">
        <f ca="1">IF(Model!$M$18=0,NA(),ABS(AU20-IF(AND(Model!$M$16=1,AU$4&gt;=Model!$M$13-0.000000001,AU$4&lt;=Model!$M$13+Model!$M$15+0.000000001,$A20&gt;=Model!$M$14-0.000000001,$A20&lt;=Model!$M$14+Model!$M$15+0.000000001),Model!$M$12,(Model!$AJ$13*AT20+Model!$AJ$14*AV20+Model!$AJ$15*AU19+Model!$AJ$16*AU21)/Model!$AJ$17)))</f>
        <v>5.1902926401226068E-14</v>
      </c>
      <c r="AV66" s="15">
        <f ca="1">IF(Model!$M$18=0,NA(),ABS(AV20-IF(AND(Model!$M$16=1,AV$4&gt;=Model!$M$13-0.000000001,AV$4&lt;=Model!$M$13+Model!$M$15+0.000000001,$A20&gt;=Model!$M$14-0.000000001,$A20&lt;=Model!$M$14+Model!$M$15+0.000000001),Model!$M$12,(Model!$AJ$13*AU20+Model!$AJ$14*AW20+Model!$AJ$15*AV19+Model!$AJ$16*AV21)/Model!$AJ$17)))</f>
        <v>6.1728400169158704E-14</v>
      </c>
      <c r="AW66" s="15">
        <f ca="1">IF(Model!$M$18=0,NA(),ABS(AW20-IF(AND(Model!$M$16=1,AW$4&gt;=Model!$M$13-0.000000001,AW$4&lt;=Model!$M$13+Model!$M$15+0.000000001,$A20&gt;=Model!$M$14-0.000000001,$A20&lt;=Model!$M$14+Model!$M$15+0.000000001),Model!$M$12,(Model!$AJ$13*AV20+Model!$AJ$14*AX20+Model!$AJ$15*AW19+Model!$AJ$16*AW21)/Model!$AJ$17)))</f>
        <v>7.2997163869104043E-14</v>
      </c>
      <c r="AX66" s="15">
        <f ca="1">IF(Model!$M$18=0,NA(),ABS(AX20-IF(AND(Model!$M$16=1,AX$4&gt;=Model!$M$13-0.000000001,AX$4&lt;=Model!$M$13+Model!$M$15+0.000000001,$A20&gt;=Model!$M$14-0.000000001,$A20&lt;=Model!$M$14+Model!$M$15+0.000000001),Model!$M$12,(Model!$AJ$13*AW20+Model!$AJ$14*AY20+Model!$AJ$15*AX19+Model!$AJ$16*AX21)/Model!$AJ$17)))</f>
        <v>8.5931262105987116E-14</v>
      </c>
      <c r="AY66" s="15">
        <f ca="1">IF(Model!$M$18=0,NA(),ABS(AY20-IF(AND(Model!$M$16=1,AY$4&gt;=Model!$M$13-0.000000001,AY$4&lt;=Model!$M$13+Model!$M$15+0.000000001,$A20&gt;=Model!$M$14-0.000000001,$A20&lt;=Model!$M$14+Model!$M$15+0.000000001),Model!$M$12,(Model!$AJ$13*AX20+Model!$AJ$14*AZ20+Model!$AJ$15*AY19+Model!$AJ$16*AY21)/Model!$AJ$17)))</f>
        <v>1.0030865027488289E-13</v>
      </c>
      <c r="AZ66" s="15">
        <f ca="1">IF(Model!$M$18=0,NA(),ABS(AZ20-IF(AND(Model!$M$16=1,AZ$4&gt;=Model!$M$13-0.000000001,AZ$4&lt;=Model!$M$13+Model!$M$15+0.000000001,$A20&gt;=Model!$M$14-0.000000001,$A20&lt;=Model!$M$14+Model!$M$15+0.000000001),Model!$M$12,(Model!$AJ$13*AY20+Model!$AJ$14*BA20+Model!$AJ$15*AZ19+Model!$AJ$16*AZ21)/Model!$AJ$17)))</f>
        <v>1.1629586182948515E-13</v>
      </c>
      <c r="BA66" s="15">
        <f ca="1">IF(Model!$M$18=0,NA(),ABS(BA20-IF(AND(Model!$M$16=1,BA$4&gt;=Model!$M$13-0.000000001,BA$4&lt;=Model!$M$13+Model!$M$15+0.000000001,$A20&gt;=Model!$M$14-0.000000001,$A20&lt;=Model!$M$14+Model!$M$15+0.000000001),Model!$M$12,(Model!$AJ$13*AZ20+Model!$AJ$14*BB20+Model!$AJ$15*BA19+Model!$AJ$16*BA21)/Model!$AJ$17)))</f>
        <v>1.3405943022348765E-13</v>
      </c>
      <c r="BB66" s="15">
        <f ca="1">IF(Model!$M$18=0,NA(),ABS(BB20-IF(AND(Model!$M$16=1,BB$4&gt;=Model!$M$13-0.000000001,BB$4&lt;=Model!$M$13+Model!$M$15+0.000000001,$A20&gt;=Model!$M$14-0.000000001,$A20&lt;=Model!$M$14+Model!$M$15+0.000000001),Model!$M$12,(Model!$AJ$13*BA20+Model!$AJ$14*BC20+Model!$AJ$15*BB19+Model!$AJ$16*BB21)/Model!$AJ$17)))</f>
        <v>1.5309975509580909E-13</v>
      </c>
      <c r="BC66" s="15">
        <f ca="1">IF(Model!$M$18=0,NA(),ABS(BC20-IF(AND(Model!$M$16=1,BC$4&gt;=Model!$M$13-0.000000001,BC$4&lt;=Model!$M$13+Model!$M$15+0.000000001,$A20&gt;=Model!$M$14-0.000000001,$A20&lt;=Model!$M$14+Model!$M$15+0.000000001),Model!$M$12,(Model!$AJ$13*BB20+Model!$AJ$14*BD20+Model!$AJ$15*BC19+Model!$AJ$16*BC21)/Model!$AJ$17)))</f>
        <v>1.7336132529521819E-13</v>
      </c>
      <c r="BD66" s="15">
        <f ca="1">IF(Model!$M$18=0,NA(),ABS(BD20-IF(AND(Model!$M$16=1,BD$4&gt;=Model!$M$13-0.000000001,BD$4&lt;=Model!$M$13+Model!$M$15+0.000000001,$A20&gt;=Model!$M$14-0.000000001,$A20&lt;=Model!$M$14+Model!$M$15+0.000000001),Model!$M$12,(Model!$AJ$13*BC20+Model!$AJ$14*BE20+Model!$AJ$15*BD19+Model!$AJ$16*BD21)/Model!$AJ$17)))</f>
        <v>1.9423351815817114E-13</v>
      </c>
      <c r="BE66" s="15">
        <f ca="1">IF(Model!$M$18=0,NA(),ABS(BE20-IF(AND(Model!$M$16=1,BE$4&gt;=Model!$M$13-0.000000001,BE$4&lt;=Model!$M$13+Model!$M$15+0.000000001,$A20&gt;=Model!$M$14-0.000000001,$A20&lt;=Model!$M$14+Model!$M$15+0.000000001),Model!$M$12,(Model!$AJ$13*BD20+Model!$AJ$14*BF20+Model!$AJ$15*BE19+Model!$AJ$16*BE21)/Model!$AJ$17)))</f>
        <v>2.1493917756743031E-13</v>
      </c>
      <c r="BF66" s="15">
        <f ca="1">IF(Model!$M$18=0,NA(),ABS(BF20-IF(AND(Model!$M$16=1,BF$4&gt;=Model!$M$13-0.000000001,BF$4&lt;=Model!$M$13+Model!$M$15+0.000000001,$A20&gt;=Model!$M$14-0.000000001,$A20&lt;=Model!$M$14+Model!$M$15+0.000000001),Model!$M$12,(Model!$AJ$13*BE20+Model!$AJ$14*BG20+Model!$AJ$15*BF19+Model!$AJ$16*BF21)/Model!$AJ$17)))</f>
        <v>2.3447910280083306E-13</v>
      </c>
      <c r="BG66" s="15">
        <f ca="1">IF(Model!$M$18=0,NA(),ABS(BG20-IF(AND(Model!$M$16=1,BG$4&gt;=Model!$M$13-0.000000001,BG$4&lt;=Model!$M$13+Model!$M$15+0.000000001,$A20&gt;=Model!$M$14-0.000000001,$A20&lt;=Model!$M$14+Model!$M$15+0.000000001),Model!$M$12,(Model!$AJ$13*BF20+Model!$AJ$14*BH20+Model!$AJ$15*BG19+Model!$AJ$16*BG21)/Model!$AJ$17)))</f>
        <v>2.5146551507759796E-13</v>
      </c>
      <c r="BH66" s="15">
        <f ca="1">IF(Model!$M$18=0,NA(),ABS(BH20-IF(AND(Model!$M$16=1,BH$4&gt;=Model!$M$13-0.000000001,BH$4&lt;=Model!$M$13+Model!$M$15+0.000000001,$A20&gt;=Model!$M$14-0.000000001,$A20&lt;=Model!$M$14+Model!$M$15+0.000000001),Model!$M$12,(Model!$AJ$13*BG20+Model!$AJ$14*BI20+Model!$AJ$15*BH19+Model!$AJ$16*BH21)/Model!$AJ$17)))</f>
        <v>2.6367796834847468E-13</v>
      </c>
      <c r="BI66" s="15">
        <f ca="1">IF(Model!$M$18=0,NA(),ABS(BI20-IF(AND(Model!$M$16=1,BI$4&gt;=Model!$M$13-0.000000001,BI$4&lt;=Model!$M$13+Model!$M$15+0.000000001,$A20&gt;=Model!$M$14-0.000000001,$A20&lt;=Model!$M$14+Model!$M$15+0.000000001),Model!$M$12,(Model!$AJ$13*BH20+Model!$AJ$14*BJ20+Model!$AJ$15*BI19+Model!$AJ$16*BI21)/Model!$AJ$17)))</f>
        <v>2.6806334929574405E-13</v>
      </c>
      <c r="BJ66" s="15">
        <f ca="1">IF(Model!$M$18=0,NA(),ABS(BJ20-IF(AND(Model!$M$16=1,BJ$4&gt;=Model!$M$13-0.000000001,BJ$4&lt;=Model!$M$13+Model!$M$15+0.000000001,$A20&gt;=Model!$M$14-0.000000001,$A20&lt;=Model!$M$14+Model!$M$15+0.000000001),Model!$M$12,BI20)))</f>
        <v>0</v>
      </c>
      <c r="BK66" s="1"/>
    </row>
    <row r="67" spans="1:63" ht="13.5" customHeight="1">
      <c r="A67" s="1"/>
      <c r="B67" s="15">
        <f>IF(Model!$M$18=0,NA(),ABS(B21-IF(AND(Model!$M$16=1,B$4&gt;=Model!$M$13-0.000000001,B$4&lt;=Model!$M$13+Model!$M$15+0.000000001,$A21&gt;=Model!$M$14-0.000000001,$A21&lt;=Model!$M$14+Model!$M$15+0.000000001),Model!$M$12,Model!$M$11)))</f>
        <v>0</v>
      </c>
      <c r="C67" s="15">
        <f ca="1">IF(Model!$M$18=0,NA(),ABS(C21-IF(AND(Model!$M$16=1,C$4&gt;=Model!$M$13-0.000000001,C$4&lt;=Model!$M$13+Model!$M$15+0.000000001,$A21&gt;=Model!$M$14-0.000000001,$A21&lt;=Model!$M$14+Model!$M$15+0.000000001),Model!$M$12,(Model!$AJ$13*B21+Model!$AJ$14*D21+Model!$AJ$15*C20+Model!$AJ$16*C22)/Model!$AJ$17)))</f>
        <v>0</v>
      </c>
      <c r="D67" s="15">
        <f ca="1">IF(Model!$M$18=0,NA(),ABS(D21-IF(AND(Model!$M$16=1,D$4&gt;=Model!$M$13-0.000000001,D$4&lt;=Model!$M$13+Model!$M$15+0.000000001,$A21&gt;=Model!$M$14-0.000000001,$A21&lt;=Model!$M$14+Model!$M$15+0.000000001),Model!$M$12,(Model!$AJ$13*C21+Model!$AJ$14*E21+Model!$AJ$15*D20+Model!$AJ$16*D22)/Model!$AJ$17)))</f>
        <v>0</v>
      </c>
      <c r="E67" s="15">
        <f ca="1">IF(Model!$M$18=0,NA(),ABS(E21-IF(AND(Model!$M$16=1,E$4&gt;=Model!$M$13-0.000000001,E$4&lt;=Model!$M$13+Model!$M$15+0.000000001,$A21&gt;=Model!$M$14-0.000000001,$A21&lt;=Model!$M$14+Model!$M$15+0.000000001),Model!$M$12,(Model!$AJ$13*D21+Model!$AJ$14*F21+Model!$AJ$15*E20+Model!$AJ$16*E22)/Model!$AJ$17)))</f>
        <v>1.1102230246251565E-16</v>
      </c>
      <c r="F67" s="15">
        <f ca="1">IF(Model!$M$18=0,NA(),ABS(F21-IF(AND(Model!$M$16=1,F$4&gt;=Model!$M$13-0.000000001,F$4&lt;=Model!$M$13+Model!$M$15+0.000000001,$A21&gt;=Model!$M$14-0.000000001,$A21&lt;=Model!$M$14+Model!$M$15+0.000000001),Model!$M$12,(Model!$AJ$13*E21+Model!$AJ$14*G21+Model!$AJ$15*F20+Model!$AJ$16*F22)/Model!$AJ$17)))</f>
        <v>0</v>
      </c>
      <c r="G67" s="15">
        <f ca="1">IF(Model!$M$18=0,NA(),ABS(G21-IF(AND(Model!$M$16=1,G$4&gt;=Model!$M$13-0.000000001,G$4&lt;=Model!$M$13+Model!$M$15+0.000000001,$A21&gt;=Model!$M$14-0.000000001,$A21&lt;=Model!$M$14+Model!$M$15+0.000000001),Model!$M$12,(Model!$AJ$13*F21+Model!$AJ$14*H21+Model!$AJ$15*G20+Model!$AJ$16*G22)/Model!$AJ$17)))</f>
        <v>1.1102230246251565E-16</v>
      </c>
      <c r="H67" s="15">
        <f ca="1">IF(Model!$M$18=0,NA(),ABS(H21-IF(AND(Model!$M$16=1,H$4&gt;=Model!$M$13-0.000000001,H$4&lt;=Model!$M$13+Model!$M$15+0.000000001,$A21&gt;=Model!$M$14-0.000000001,$A21&lt;=Model!$M$14+Model!$M$15+0.000000001),Model!$M$12,(Model!$AJ$13*G21+Model!$AJ$14*I21+Model!$AJ$15*H20+Model!$AJ$16*H22)/Model!$AJ$17)))</f>
        <v>1.1102230246251565E-16</v>
      </c>
      <c r="I67" s="15">
        <f ca="1">IF(Model!$M$18=0,NA(),ABS(I21-IF(AND(Model!$M$16=1,I$4&gt;=Model!$M$13-0.000000001,I$4&lt;=Model!$M$13+Model!$M$15+0.000000001,$A21&gt;=Model!$M$14-0.000000001,$A21&lt;=Model!$M$14+Model!$M$15+0.000000001),Model!$M$12,(Model!$AJ$13*H21+Model!$AJ$14*J21+Model!$AJ$15*I20+Model!$AJ$16*I22)/Model!$AJ$17)))</f>
        <v>1.1102230246251565E-16</v>
      </c>
      <c r="J67" s="15">
        <f ca="1">IF(Model!$M$18=0,NA(),ABS(J21-IF(AND(Model!$M$16=1,J$4&gt;=Model!$M$13-0.000000001,J$4&lt;=Model!$M$13+Model!$M$15+0.000000001,$A21&gt;=Model!$M$14-0.000000001,$A21&lt;=Model!$M$14+Model!$M$15+0.000000001),Model!$M$12,(Model!$AJ$13*I21+Model!$AJ$14*K21+Model!$AJ$15*J20+Model!$AJ$16*J22)/Model!$AJ$17)))</f>
        <v>1.1102230246251565E-16</v>
      </c>
      <c r="K67" s="15">
        <f ca="1">IF(Model!$M$18=0,NA(),ABS(K21-IF(AND(Model!$M$16=1,K$4&gt;=Model!$M$13-0.000000001,K$4&lt;=Model!$M$13+Model!$M$15+0.000000001,$A21&gt;=Model!$M$14-0.000000001,$A21&lt;=Model!$M$14+Model!$M$15+0.000000001),Model!$M$12,(Model!$AJ$13*J21+Model!$AJ$14*L21+Model!$AJ$15*K20+Model!$AJ$16*K22)/Model!$AJ$17)))</f>
        <v>1.1102230246251565E-16</v>
      </c>
      <c r="L67" s="15">
        <f ca="1">IF(Model!$M$18=0,NA(),ABS(L21-IF(AND(Model!$M$16=1,L$4&gt;=Model!$M$13-0.000000001,L$4&lt;=Model!$M$13+Model!$M$15+0.000000001,$A21&gt;=Model!$M$14-0.000000001,$A21&lt;=Model!$M$14+Model!$M$15+0.000000001),Model!$M$12,(Model!$AJ$13*K21+Model!$AJ$14*M21+Model!$AJ$15*L20+Model!$AJ$16*L22)/Model!$AJ$17)))</f>
        <v>1.1102230246251565E-16</v>
      </c>
      <c r="M67" s="15">
        <f ca="1">IF(Model!$M$18=0,NA(),ABS(M21-IF(AND(Model!$M$16=1,M$4&gt;=Model!$M$13-0.000000001,M$4&lt;=Model!$M$13+Model!$M$15+0.000000001,$A21&gt;=Model!$M$14-0.000000001,$A21&lt;=Model!$M$14+Model!$M$15+0.000000001),Model!$M$12,(Model!$AJ$13*L21+Model!$AJ$14*N21+Model!$AJ$15*M20+Model!$AJ$16*M22)/Model!$AJ$17)))</f>
        <v>1.1102230246251565E-16</v>
      </c>
      <c r="N67" s="15">
        <f ca="1">IF(Model!$M$18=0,NA(),ABS(N21-IF(AND(Model!$M$16=1,N$4&gt;=Model!$M$13-0.000000001,N$4&lt;=Model!$M$13+Model!$M$15+0.000000001,$A21&gt;=Model!$M$14-0.000000001,$A21&lt;=Model!$M$14+Model!$M$15+0.000000001),Model!$M$12,(Model!$AJ$13*M21+Model!$AJ$14*O21+Model!$AJ$15*N20+Model!$AJ$16*N22)/Model!$AJ$17)))</f>
        <v>0</v>
      </c>
      <c r="O67" s="15">
        <f ca="1">IF(Model!$M$18=0,NA(),ABS(O21-IF(AND(Model!$M$16=1,O$4&gt;=Model!$M$13-0.000000001,O$4&lt;=Model!$M$13+Model!$M$15+0.000000001,$A21&gt;=Model!$M$14-0.000000001,$A21&lt;=Model!$M$14+Model!$M$15+0.000000001),Model!$M$12,(Model!$AJ$13*N21+Model!$AJ$14*P21+Model!$AJ$15*O20+Model!$AJ$16*O22)/Model!$AJ$17)))</f>
        <v>1.1102230246251565E-16</v>
      </c>
      <c r="P67" s="15">
        <f ca="1">IF(Model!$M$18=0,NA(),ABS(P21-IF(AND(Model!$M$16=1,P$4&gt;=Model!$M$13-0.000000001,P$4&lt;=Model!$M$13+Model!$M$15+0.000000001,$A21&gt;=Model!$M$14-0.000000001,$A21&lt;=Model!$M$14+Model!$M$15+0.000000001),Model!$M$12,(Model!$AJ$13*O21+Model!$AJ$14*Q21+Model!$AJ$15*P20+Model!$AJ$16*P22)/Model!$AJ$17)))</f>
        <v>1.1102230246251565E-16</v>
      </c>
      <c r="Q67" s="15">
        <f ca="1">IF(Model!$M$18=0,NA(),ABS(Q21-IF(AND(Model!$M$16=1,Q$4&gt;=Model!$M$13-0.000000001,Q$4&lt;=Model!$M$13+Model!$M$15+0.000000001,$A21&gt;=Model!$M$14-0.000000001,$A21&lt;=Model!$M$14+Model!$M$15+0.000000001),Model!$M$12,(Model!$AJ$13*P21+Model!$AJ$14*R21+Model!$AJ$15*Q20+Model!$AJ$16*Q22)/Model!$AJ$17)))</f>
        <v>0</v>
      </c>
      <c r="R67" s="15">
        <f>IF(Model!$M$18=0,NA(),ABS(R21-IF(AND(Model!$M$16=1,R$4&gt;=Model!$M$13-0.000000001,R$4&lt;=Model!$M$13+Model!$M$15+0.000000001,$A21&gt;=Model!$M$14-0.000000001,$A21&lt;=Model!$M$14+Model!$M$15+0.000000001),Model!$M$12,(Model!$AJ$13*Q21+Model!$AJ$14*S21+Model!$AJ$15*R20+Model!$AJ$16*R22)/Model!$AJ$17)))</f>
        <v>0</v>
      </c>
      <c r="S67" s="15">
        <f>IF(Model!$M$18=0,NA(),ABS(S21-IF(AND(Model!$M$16=1,S$4&gt;=Model!$M$13-0.000000001,S$4&lt;=Model!$M$13+Model!$M$15+0.000000001,$A21&gt;=Model!$M$14-0.000000001,$A21&lt;=Model!$M$14+Model!$M$15+0.000000001),Model!$M$12,(Model!$AJ$13*R21+Model!$AJ$14*T21+Model!$AJ$15*S20+Model!$AJ$16*S22)/Model!$AJ$17)))</f>
        <v>0</v>
      </c>
      <c r="T67" s="15">
        <f>IF(Model!$M$18=0,NA(),ABS(T21-IF(AND(Model!$M$16=1,T$4&gt;=Model!$M$13-0.000000001,T$4&lt;=Model!$M$13+Model!$M$15+0.000000001,$A21&gt;=Model!$M$14-0.000000001,$A21&lt;=Model!$M$14+Model!$M$15+0.000000001),Model!$M$12,(Model!$AJ$13*S21+Model!$AJ$14*U21+Model!$AJ$15*T20+Model!$AJ$16*T22)/Model!$AJ$17)))</f>
        <v>0</v>
      </c>
      <c r="U67" s="15">
        <f>IF(Model!$M$18=0,NA(),ABS(U21-IF(AND(Model!$M$16=1,U$4&gt;=Model!$M$13-0.000000001,U$4&lt;=Model!$M$13+Model!$M$15+0.000000001,$A21&gt;=Model!$M$14-0.000000001,$A21&lt;=Model!$M$14+Model!$M$15+0.000000001),Model!$M$12,(Model!$AJ$13*T21+Model!$AJ$14*V21+Model!$AJ$15*U20+Model!$AJ$16*U22)/Model!$AJ$17)))</f>
        <v>0</v>
      </c>
      <c r="V67" s="15">
        <f>IF(Model!$M$18=0,NA(),ABS(V21-IF(AND(Model!$M$16=1,V$4&gt;=Model!$M$13-0.000000001,V$4&lt;=Model!$M$13+Model!$M$15+0.000000001,$A21&gt;=Model!$M$14-0.000000001,$A21&lt;=Model!$M$14+Model!$M$15+0.000000001),Model!$M$12,(Model!$AJ$13*U21+Model!$AJ$14*W21+Model!$AJ$15*V20+Model!$AJ$16*V22)/Model!$AJ$17)))</f>
        <v>0</v>
      </c>
      <c r="W67" s="15">
        <f>IF(Model!$M$18=0,NA(),ABS(W21-IF(AND(Model!$M$16=1,W$4&gt;=Model!$M$13-0.000000001,W$4&lt;=Model!$M$13+Model!$M$15+0.000000001,$A21&gt;=Model!$M$14-0.000000001,$A21&lt;=Model!$M$14+Model!$M$15+0.000000001),Model!$M$12,(Model!$AJ$13*V21+Model!$AJ$14*X21+Model!$AJ$15*W20+Model!$AJ$16*W22)/Model!$AJ$17)))</f>
        <v>0</v>
      </c>
      <c r="X67" s="15">
        <f>IF(Model!$M$18=0,NA(),ABS(X21-IF(AND(Model!$M$16=1,X$4&gt;=Model!$M$13-0.000000001,X$4&lt;=Model!$M$13+Model!$M$15+0.000000001,$A21&gt;=Model!$M$14-0.000000001,$A21&lt;=Model!$M$14+Model!$M$15+0.000000001),Model!$M$12,(Model!$AJ$13*W21+Model!$AJ$14*Y21+Model!$AJ$15*X20+Model!$AJ$16*X22)/Model!$AJ$17)))</f>
        <v>0</v>
      </c>
      <c r="Y67" s="15">
        <f>IF(Model!$M$18=0,NA(),ABS(Y21-IF(AND(Model!$M$16=1,Y$4&gt;=Model!$M$13-0.000000001,Y$4&lt;=Model!$M$13+Model!$M$15+0.000000001,$A21&gt;=Model!$M$14-0.000000001,$A21&lt;=Model!$M$14+Model!$M$15+0.000000001),Model!$M$12,(Model!$AJ$13*X21+Model!$AJ$14*Z21+Model!$AJ$15*Y20+Model!$AJ$16*Y22)/Model!$AJ$17)))</f>
        <v>0</v>
      </c>
      <c r="Z67" s="15">
        <f>IF(Model!$M$18=0,NA(),ABS(Z21-IF(AND(Model!$M$16=1,Z$4&gt;=Model!$M$13-0.000000001,Z$4&lt;=Model!$M$13+Model!$M$15+0.000000001,$A21&gt;=Model!$M$14-0.000000001,$A21&lt;=Model!$M$14+Model!$M$15+0.000000001),Model!$M$12,(Model!$AJ$13*Y21+Model!$AJ$14*AA21+Model!$AJ$15*Z20+Model!$AJ$16*Z22)/Model!$AJ$17)))</f>
        <v>0</v>
      </c>
      <c r="AA67" s="15">
        <f>IF(Model!$M$18=0,NA(),ABS(AA21-IF(AND(Model!$M$16=1,AA$4&gt;=Model!$M$13-0.000000001,AA$4&lt;=Model!$M$13+Model!$M$15+0.000000001,$A21&gt;=Model!$M$14-0.000000001,$A21&lt;=Model!$M$14+Model!$M$15+0.000000001),Model!$M$12,(Model!$AJ$13*Z21+Model!$AJ$14*AB21+Model!$AJ$15*AA20+Model!$AJ$16*AA22)/Model!$AJ$17)))</f>
        <v>0</v>
      </c>
      <c r="AB67" s="15">
        <f>IF(Model!$M$18=0,NA(),ABS(AB21-IF(AND(Model!$M$16=1,AB$4&gt;=Model!$M$13-0.000000001,AB$4&lt;=Model!$M$13+Model!$M$15+0.000000001,$A21&gt;=Model!$M$14-0.000000001,$A21&lt;=Model!$M$14+Model!$M$15+0.000000001),Model!$M$12,(Model!$AJ$13*AA21+Model!$AJ$14*AC21+Model!$AJ$15*AB20+Model!$AJ$16*AB22)/Model!$AJ$17)))</f>
        <v>0</v>
      </c>
      <c r="AC67" s="15">
        <f ca="1">IF(Model!$M$18=0,NA(),ABS(AC21-IF(AND(Model!$M$16=1,AC$4&gt;=Model!$M$13-0.000000001,AC$4&lt;=Model!$M$13+Model!$M$15+0.000000001,$A21&gt;=Model!$M$14-0.000000001,$A21&lt;=Model!$M$14+Model!$M$15+0.000000001),Model!$M$12,(Model!$AJ$13*AB21+Model!$AJ$14*AD21+Model!$AJ$15*AC20+Model!$AJ$16*AC22)/Model!$AJ$17)))</f>
        <v>3.3306690738754696E-16</v>
      </c>
      <c r="AD67" s="15">
        <f ca="1">IF(Model!$M$18=0,NA(),ABS(AD21-IF(AND(Model!$M$16=1,AD$4&gt;=Model!$M$13-0.000000001,AD$4&lt;=Model!$M$13+Model!$M$15+0.000000001,$A21&gt;=Model!$M$14-0.000000001,$A21&lt;=Model!$M$14+Model!$M$15+0.000000001),Model!$M$12,(Model!$AJ$13*AC21+Model!$AJ$14*AE21+Model!$AJ$15*AD20+Model!$AJ$16*AD22)/Model!$AJ$17)))</f>
        <v>6.2450045135165055E-16</v>
      </c>
      <c r="AE67" s="15">
        <f ca="1">IF(Model!$M$18=0,NA(),ABS(AE21-IF(AND(Model!$M$16=1,AE$4&gt;=Model!$M$13-0.000000001,AE$4&lt;=Model!$M$13+Model!$M$15+0.000000001,$A21&gt;=Model!$M$14-0.000000001,$A21&lt;=Model!$M$14+Model!$M$15+0.000000001),Model!$M$12,(Model!$AJ$13*AD21+Model!$AJ$14*AF21+Model!$AJ$15*AE20+Model!$AJ$16*AE22)/Model!$AJ$17)))</f>
        <v>9.8532293435482643E-16</v>
      </c>
      <c r="AF67" s="15">
        <f ca="1">IF(Model!$M$18=0,NA(),ABS(AF21-IF(AND(Model!$M$16=1,AF$4&gt;=Model!$M$13-0.000000001,AF$4&lt;=Model!$M$13+Model!$M$15+0.000000001,$A21&gt;=Model!$M$14-0.000000001,$A21&lt;=Model!$M$14+Model!$M$15+0.000000001),Model!$M$12,(Model!$AJ$13*AE21+Model!$AJ$14*AG21+Model!$AJ$15*AF20+Model!$AJ$16*AF22)/Model!$AJ$17)))</f>
        <v>1.4710455076283324E-15</v>
      </c>
      <c r="AG67" s="15">
        <f ca="1">IF(Model!$M$18=0,NA(),ABS(AG21-IF(AND(Model!$M$16=1,AG$4&gt;=Model!$M$13-0.000000001,AG$4&lt;=Model!$M$13+Model!$M$15+0.000000001,$A21&gt;=Model!$M$14-0.000000001,$A21&lt;=Model!$M$14+Model!$M$15+0.000000001),Model!$M$12,(Model!$AJ$13*AF21+Model!$AJ$14*AH21+Model!$AJ$15*AG20+Model!$AJ$16*AG22)/Model!$AJ$17)))</f>
        <v>2.0816681711721685E-15</v>
      </c>
      <c r="AH67" s="15">
        <f ca="1">IF(Model!$M$18=0,NA(),ABS(AH21-IF(AND(Model!$M$16=1,AH$4&gt;=Model!$M$13-0.000000001,AH$4&lt;=Model!$M$13+Model!$M$15+0.000000001,$A21&gt;=Model!$M$14-0.000000001,$A21&lt;=Model!$M$14+Model!$M$15+0.000000001),Model!$M$12,(Model!$AJ$13*AG21+Model!$AJ$14*AI21+Model!$AJ$15*AH20+Model!$AJ$16*AH22)/Model!$AJ$17)))</f>
        <v>2.7755575615628914E-15</v>
      </c>
      <c r="AI67" s="15">
        <f ca="1">IF(Model!$M$18=0,NA(),ABS(AI21-IF(AND(Model!$M$16=1,AI$4&gt;=Model!$M$13-0.000000001,AI$4&lt;=Model!$M$13+Model!$M$15+0.000000001,$A21&gt;=Model!$M$14-0.000000001,$A21&lt;=Model!$M$14+Model!$M$15+0.000000001),Model!$M$12,(Model!$AJ$13*AH21+Model!$AJ$14*AJ21+Model!$AJ$15*AI20+Model!$AJ$16*AI22)/Model!$AJ$17)))</f>
        <v>3.7470027081099033E-15</v>
      </c>
      <c r="AJ67" s="15">
        <f ca="1">IF(Model!$M$18=0,NA(),ABS(AJ21-IF(AND(Model!$M$16=1,AJ$4&gt;=Model!$M$13-0.000000001,AJ$4&lt;=Model!$M$13+Model!$M$15+0.000000001,$A21&gt;=Model!$M$14-0.000000001,$A21&lt;=Model!$M$14+Model!$M$15+0.000000001),Model!$M$12,(Model!$AJ$13*AI21+Model!$AJ$14*AK21+Model!$AJ$15*AJ20+Model!$AJ$16*AJ22)/Model!$AJ$17)))</f>
        <v>4.8849813083506888E-15</v>
      </c>
      <c r="AK67" s="15">
        <f ca="1">IF(Model!$M$18=0,NA(),ABS(AK21-IF(AND(Model!$M$16=1,AK$4&gt;=Model!$M$13-0.000000001,AK$4&lt;=Model!$M$13+Model!$M$15+0.000000001,$A21&gt;=Model!$M$14-0.000000001,$A21&lt;=Model!$M$14+Model!$M$15+0.000000001),Model!$M$12,(Model!$AJ$13*AJ21+Model!$AJ$14*AL21+Model!$AJ$15*AK20+Model!$AJ$16*AK22)/Model!$AJ$17)))</f>
        <v>6.3560268159790212E-15</v>
      </c>
      <c r="AL67" s="15">
        <f ca="1">IF(Model!$M$18=0,NA(),ABS(AL21-IF(AND(Model!$M$16=1,AL$4&gt;=Model!$M$13-0.000000001,AL$4&lt;=Model!$M$13+Model!$M$15+0.000000001,$A21&gt;=Model!$M$14-0.000000001,$A21&lt;=Model!$M$14+Model!$M$15+0.000000001),Model!$M$12,(Model!$AJ$13*AK21+Model!$AJ$14*AM21+Model!$AJ$15*AL20+Model!$AJ$16*AL22)/Model!$AJ$17)))</f>
        <v>8.0768725041480138E-15</v>
      </c>
      <c r="AM67" s="15">
        <f ca="1">IF(Model!$M$18=0,NA(),ABS(AM21-IF(AND(Model!$M$16=1,AM$4&gt;=Model!$M$13-0.000000001,AM$4&lt;=Model!$M$13+Model!$M$15+0.000000001,$A21&gt;=Model!$M$14-0.000000001,$A21&lt;=Model!$M$14+Model!$M$15+0.000000001),Model!$M$12,(Model!$AJ$13*AL21+Model!$AJ$14*AN21+Model!$AJ$15*AM20+Model!$AJ$16*AM22)/Model!$AJ$17)))</f>
        <v>1.021405182655144E-14</v>
      </c>
      <c r="AN67" s="15">
        <f ca="1">IF(Model!$M$18=0,NA(),ABS(AN21-IF(AND(Model!$M$16=1,AN$4&gt;=Model!$M$13-0.000000001,AN$4&lt;=Model!$M$13+Model!$M$15+0.000000001,$A21&gt;=Model!$M$14-0.000000001,$A21&lt;=Model!$M$14+Model!$M$15+0.000000001),Model!$M$12,(Model!$AJ$13*AM21+Model!$AJ$14*AO21+Model!$AJ$15*AN20+Model!$AJ$16*AN22)/Model!$AJ$17)))</f>
        <v>1.27675647831893E-14</v>
      </c>
      <c r="AO67" s="15">
        <f ca="1">IF(Model!$M$18=0,NA(),ABS(AO21-IF(AND(Model!$M$16=1,AO$4&gt;=Model!$M$13-0.000000001,AO$4&lt;=Model!$M$13+Model!$M$15+0.000000001,$A21&gt;=Model!$M$14-0.000000001,$A21&lt;=Model!$M$14+Model!$M$15+0.000000001),Model!$M$12,(Model!$AJ$13*AN21+Model!$AJ$14*AP21+Model!$AJ$15*AO20+Model!$AJ$16*AO22)/Model!$AJ$17)))</f>
        <v>1.584843367652411E-14</v>
      </c>
      <c r="AP67" s="15">
        <f ca="1">IF(Model!$M$18=0,NA(),ABS(AP21-IF(AND(Model!$M$16=1,AP$4&gt;=Model!$M$13-0.000000001,AP$4&lt;=Model!$M$13+Model!$M$15+0.000000001,$A21&gt;=Model!$M$14-0.000000001,$A21&lt;=Model!$M$14+Model!$M$15+0.000000001),Model!$M$12,(Model!$AJ$13*AO21+Model!$AJ$14*AQ21+Model!$AJ$15*AP20+Model!$AJ$16*AP22)/Model!$AJ$17)))</f>
        <v>1.9539925233402755E-14</v>
      </c>
      <c r="AQ67" s="15">
        <f ca="1">IF(Model!$M$18=0,NA(),ABS(AQ21-IF(AND(Model!$M$16=1,AQ$4&gt;=Model!$M$13-0.000000001,AQ$4&lt;=Model!$M$13+Model!$M$15+0.000000001,$A21&gt;=Model!$M$14-0.000000001,$A21&lt;=Model!$M$14+Model!$M$15+0.000000001),Model!$M$12,(Model!$AJ$13*AP21+Model!$AJ$14*AR21+Model!$AJ$15*AQ20+Model!$AJ$16*AQ22)/Model!$AJ$17)))</f>
        <v>2.4036328483134639E-14</v>
      </c>
      <c r="AR67" s="15">
        <f ca="1">IF(Model!$M$18=0,NA(),ABS(AR21-IF(AND(Model!$M$16=1,AR$4&gt;=Model!$M$13-0.000000001,AR$4&lt;=Model!$M$13+Model!$M$15+0.000000001,$A21&gt;=Model!$M$14-0.000000001,$A21&lt;=Model!$M$14+Model!$M$15+0.000000001),Model!$M$12,(Model!$AJ$13*AQ21+Model!$AJ$14*AS21+Model!$AJ$15*AR20+Model!$AJ$16*AR22)/Model!$AJ$17)))</f>
        <v>2.9254376698872875E-14</v>
      </c>
      <c r="AS67" s="15">
        <f ca="1">IF(Model!$M$18=0,NA(),ABS(AS21-IF(AND(Model!$M$16=1,AS$4&gt;=Model!$M$13-0.000000001,AS$4&lt;=Model!$M$13+Model!$M$15+0.000000001,$A21&gt;=Model!$M$14-0.000000001,$A21&lt;=Model!$M$14+Model!$M$15+0.000000001),Model!$M$12,(Model!$AJ$13*AR21+Model!$AJ$14*AT21+Model!$AJ$15*AS20+Model!$AJ$16*AS22)/Model!$AJ$17)))</f>
        <v>3.5416114485542494E-14</v>
      </c>
      <c r="AT67" s="15">
        <f ca="1">IF(Model!$M$18=0,NA(),ABS(AT21-IF(AND(Model!$M$16=1,AT$4&gt;=Model!$M$13-0.000000001,AT$4&lt;=Model!$M$13+Model!$M$15+0.000000001,$A21&gt;=Model!$M$14-0.000000001,$A21&lt;=Model!$M$14+Model!$M$15+0.000000001),Model!$M$12,(Model!$AJ$13*AS21+Model!$AJ$14*AU21+Model!$AJ$15*AT20+Model!$AJ$16*AT22)/Model!$AJ$17)))</f>
        <v>4.2632564145606011E-14</v>
      </c>
      <c r="AU67" s="15">
        <f ca="1">IF(Model!$M$18=0,NA(),ABS(AU21-IF(AND(Model!$M$16=1,AU$4&gt;=Model!$M$13-0.000000001,AU$4&lt;=Model!$M$13+Model!$M$15+0.000000001,$A21&gt;=Model!$M$14-0.000000001,$A21&lt;=Model!$M$14+Model!$M$15+0.000000001),Model!$M$12,(Model!$AJ$13*AT21+Model!$AJ$14*AV21+Model!$AJ$15*AU20+Model!$AJ$16*AU22)/Model!$AJ$17)))</f>
        <v>5.1014747981525943E-14</v>
      </c>
      <c r="AV67" s="15">
        <f ca="1">IF(Model!$M$18=0,NA(),ABS(AV21-IF(AND(Model!$M$16=1,AV$4&gt;=Model!$M$13-0.000000001,AV$4&lt;=Model!$M$13+Model!$M$15+0.000000001,$A21&gt;=Model!$M$14-0.000000001,$A21&lt;=Model!$M$14+Model!$M$15+0.000000001),Model!$M$12,(Model!$AJ$13*AU21+Model!$AJ$14*AW21+Model!$AJ$15*AV20+Model!$AJ$16*AV22)/Model!$AJ$17)))</f>
        <v>6.0673688295764805E-14</v>
      </c>
      <c r="AW67" s="15">
        <f ca="1">IF(Model!$M$18=0,NA(),ABS(AW21-IF(AND(Model!$M$16=1,AW$4&gt;=Model!$M$13-0.000000001,AW$4&lt;=Model!$M$13+Model!$M$15+0.000000001,$A21&gt;=Model!$M$14-0.000000001,$A21&lt;=Model!$M$14+Model!$M$15+0.000000001),Model!$M$12,(Model!$AJ$13*AV21+Model!$AJ$14*AX21+Model!$AJ$15*AW20+Model!$AJ$16*AW22)/Model!$AJ$17)))</f>
        <v>7.1831429693247628E-14</v>
      </c>
      <c r="AX67" s="15">
        <f ca="1">IF(Model!$M$18=0,NA(),ABS(AX21-IF(AND(Model!$M$16=1,AX$4&gt;=Model!$M$13-0.000000001,AX$4&lt;=Model!$M$13+Model!$M$15+0.000000001,$A21&gt;=Model!$M$14-0.000000001,$A21&lt;=Model!$M$14+Model!$M$15+0.000000001),Model!$M$12,(Model!$AJ$13*AW21+Model!$AJ$14*AY21+Model!$AJ$15*AX20+Model!$AJ$16*AX22)/Model!$AJ$17)))</f>
        <v>8.4432461022743155E-14</v>
      </c>
      <c r="AY67" s="15">
        <f ca="1">IF(Model!$M$18=0,NA(),ABS(AY21-IF(AND(Model!$M$16=1,AY$4&gt;=Model!$M$13-0.000000001,AY$4&lt;=Model!$M$13+Model!$M$15+0.000000001,$A21&gt;=Model!$M$14-0.000000001,$A21&lt;=Model!$M$14+Model!$M$15+0.000000001),Model!$M$12,(Model!$AJ$13*AX21+Model!$AJ$14*AZ21+Model!$AJ$15*AY20+Model!$AJ$16*AY22)/Model!$AJ$17)))</f>
        <v>9.8587804586713901E-14</v>
      </c>
      <c r="AZ67" s="15">
        <f ca="1">IF(Model!$M$18=0,NA(),ABS(AZ21-IF(AND(Model!$M$16=1,AZ$4&gt;=Model!$M$13-0.000000001,AZ$4&lt;=Model!$M$13+Model!$M$15+0.000000001,$A21&gt;=Model!$M$14-0.000000001,$A21&lt;=Model!$M$14+Model!$M$15+0.000000001),Model!$M$12,(Model!$AJ$13*AY21+Model!$AJ$14*BA21+Model!$AJ$15*AZ20+Model!$AJ$16*AZ22)/Model!$AJ$17)))</f>
        <v>1.145195049900849E-13</v>
      </c>
      <c r="BA67" s="15">
        <f ca="1">IF(Model!$M$18=0,NA(),ABS(BA21-IF(AND(Model!$M$16=1,BA$4&gt;=Model!$M$13-0.000000001,BA$4&lt;=Model!$M$13+Model!$M$15+0.000000001,$A21&gt;=Model!$M$14-0.000000001,$A21&lt;=Model!$M$14+Model!$M$15+0.000000001),Model!$M$12,(Model!$AJ$13*AZ21+Model!$AJ$14*BB21+Model!$AJ$15*BA20+Model!$AJ$16*BA22)/Model!$AJ$17)))</f>
        <v>1.318944953254686E-13</v>
      </c>
      <c r="BB67" s="15">
        <f ca="1">IF(Model!$M$18=0,NA(),ABS(BB21-IF(AND(Model!$M$16=1,BB$4&gt;=Model!$M$13-0.000000001,BB$4&lt;=Model!$M$13+Model!$M$15+0.000000001,$A21&gt;=Model!$M$14-0.000000001,$A21&lt;=Model!$M$14+Model!$M$15+0.000000001),Model!$M$12,(Model!$AJ$13*BA21+Model!$AJ$14*BC21+Model!$AJ$15*BB20+Model!$AJ$16*BB22)/Model!$AJ$17)))</f>
        <v>1.5060175329040248E-13</v>
      </c>
      <c r="BC67" s="15">
        <f ca="1">IF(Model!$M$18=0,NA(),ABS(BC21-IF(AND(Model!$M$16=1,BC$4&gt;=Model!$M$13-0.000000001,BC$4&lt;=Model!$M$13+Model!$M$15+0.000000001,$A21&gt;=Model!$M$14-0.000000001,$A21&lt;=Model!$M$14+Model!$M$15+0.000000001),Model!$M$12,(Model!$AJ$13*BB21+Model!$AJ$14*BD21+Model!$AJ$15*BC20+Model!$AJ$16*BC22)/Model!$AJ$17)))</f>
        <v>1.705857677336553E-13</v>
      </c>
      <c r="BD67" s="15">
        <f ca="1">IF(Model!$M$18=0,NA(),ABS(BD21-IF(AND(Model!$M$16=1,BD$4&gt;=Model!$M$13-0.000000001,BD$4&lt;=Model!$M$13+Model!$M$15+0.000000001,$A21&gt;=Model!$M$14-0.000000001,$A21&lt;=Model!$M$14+Model!$M$15+0.000000001),Model!$M$12,(Model!$AJ$13*BC21+Model!$AJ$14*BE21+Model!$AJ$15*BD20+Model!$AJ$16*BD22)/Model!$AJ$17)))</f>
        <v>1.911248936892207E-13</v>
      </c>
      <c r="BE67" s="15">
        <f ca="1">IF(Model!$M$18=0,NA(),ABS(BE21-IF(AND(Model!$M$16=1,BE$4&gt;=Model!$M$13-0.000000001,BE$4&lt;=Model!$M$13+Model!$M$15+0.000000001,$A21&gt;=Model!$M$14-0.000000001,$A21&lt;=Model!$M$14+Model!$M$15+0.000000001),Model!$M$12,(Model!$AJ$13*BD21+Model!$AJ$14*BF21+Model!$AJ$15*BE20+Model!$AJ$16*BE22)/Model!$AJ$17)))</f>
        <v>2.1155299734232358E-13</v>
      </c>
      <c r="BF67" s="15">
        <f ca="1">IF(Model!$M$18=0,NA(),ABS(BF21-IF(AND(Model!$M$16=1,BF$4&gt;=Model!$M$13-0.000000001,BF$4&lt;=Model!$M$13+Model!$M$15+0.000000001,$A21&gt;=Model!$M$14-0.000000001,$A21&lt;=Model!$M$14+Model!$M$15+0.000000001),Model!$M$12,(Model!$AJ$13*BE21+Model!$AJ$14*BG21+Model!$AJ$15*BF20+Model!$AJ$16*BF22)/Model!$AJ$17)))</f>
        <v>2.3092638912203256E-13</v>
      </c>
      <c r="BG67" s="15">
        <f ca="1">IF(Model!$M$18=0,NA(),ABS(BG21-IF(AND(Model!$M$16=1,BG$4&gt;=Model!$M$13-0.000000001,BG$4&lt;=Model!$M$13+Model!$M$15+0.000000001,$A21&gt;=Model!$M$14-0.000000001,$A21&lt;=Model!$M$14+Model!$M$15+0.000000001),Model!$M$12,(Model!$AJ$13*BF21+Model!$AJ$14*BH21+Model!$AJ$15*BG20+Model!$AJ$16*BG22)/Model!$AJ$17)))</f>
        <v>2.4757973449140991E-13</v>
      </c>
      <c r="BH67" s="15">
        <f ca="1">IF(Model!$M$18=0,NA(),ABS(BH21-IF(AND(Model!$M$16=1,BH$4&gt;=Model!$M$13-0.000000001,BH$4&lt;=Model!$M$13+Model!$M$15+0.000000001,$A21&gt;=Model!$M$14-0.000000001,$A21&lt;=Model!$M$14+Model!$M$15+0.000000001),Model!$M$12,(Model!$AJ$13*BG21+Model!$AJ$14*BI21+Model!$AJ$15*BH20+Model!$AJ$16*BH22)/Model!$AJ$17)))</f>
        <v>2.5962565430859286E-13</v>
      </c>
      <c r="BI67" s="15">
        <f ca="1">IF(Model!$M$18=0,NA(),ABS(BI21-IF(AND(Model!$M$16=1,BI$4&gt;=Model!$M$13-0.000000001,BI$4&lt;=Model!$M$13+Model!$M$15+0.000000001,$A21&gt;=Model!$M$14-0.000000001,$A21&lt;=Model!$M$14+Model!$M$15+0.000000001),Model!$M$12,(Model!$AJ$13*BH21+Model!$AJ$14*BJ21+Model!$AJ$15*BI20+Model!$AJ$16*BI22)/Model!$AJ$17)))</f>
        <v>2.6401103525586223E-13</v>
      </c>
      <c r="BJ67" s="15">
        <f ca="1">IF(Model!$M$18=0,NA(),ABS(BJ21-IF(AND(Model!$M$16=1,BJ$4&gt;=Model!$M$13-0.000000001,BJ$4&lt;=Model!$M$13+Model!$M$15+0.000000001,$A21&gt;=Model!$M$14-0.000000001,$A21&lt;=Model!$M$14+Model!$M$15+0.000000001),Model!$M$12,BI21)))</f>
        <v>0</v>
      </c>
      <c r="BK67" s="1"/>
    </row>
    <row r="68" spans="1:63" ht="13.5" customHeight="1">
      <c r="A68" s="1"/>
      <c r="B68" s="15">
        <f>IF(Model!$M$18=0,NA(),ABS(B22-IF(AND(Model!$M$16=1,B$4&gt;=Model!$M$13-0.000000001,B$4&lt;=Model!$M$13+Model!$M$15+0.000000001,$A22&gt;=Model!$M$14-0.000000001,$A22&lt;=Model!$M$14+Model!$M$15+0.000000001),Model!$M$12,Model!$M$11)))</f>
        <v>0</v>
      </c>
      <c r="C68" s="15">
        <f ca="1">IF(Model!$M$18=0,NA(),ABS(C22-IF(AND(Model!$M$16=1,C$4&gt;=Model!$M$13-0.000000001,C$4&lt;=Model!$M$13+Model!$M$15+0.000000001,$A22&gt;=Model!$M$14-0.000000001,$A22&lt;=Model!$M$14+Model!$M$15+0.000000001),Model!$M$12,(Model!$AJ$13*B22+Model!$AJ$14*D22+Model!$AJ$15*C21+Model!$AJ$16*C23)/Model!$AJ$17)))</f>
        <v>0</v>
      </c>
      <c r="D68" s="15">
        <f ca="1">IF(Model!$M$18=0,NA(),ABS(D22-IF(AND(Model!$M$16=1,D$4&gt;=Model!$M$13-0.000000001,D$4&lt;=Model!$M$13+Model!$M$15+0.000000001,$A22&gt;=Model!$M$14-0.000000001,$A22&lt;=Model!$M$14+Model!$M$15+0.000000001),Model!$M$12,(Model!$AJ$13*C22+Model!$AJ$14*E22+Model!$AJ$15*D21+Model!$AJ$16*D23)/Model!$AJ$17)))</f>
        <v>1.1102230246251565E-16</v>
      </c>
      <c r="E68" s="15">
        <f ca="1">IF(Model!$M$18=0,NA(),ABS(E22-IF(AND(Model!$M$16=1,E$4&gt;=Model!$M$13-0.000000001,E$4&lt;=Model!$M$13+Model!$M$15+0.000000001,$A22&gt;=Model!$M$14-0.000000001,$A22&lt;=Model!$M$14+Model!$M$15+0.000000001),Model!$M$12,(Model!$AJ$13*D22+Model!$AJ$14*F22+Model!$AJ$15*E21+Model!$AJ$16*E23)/Model!$AJ$17)))</f>
        <v>0</v>
      </c>
      <c r="F68" s="15">
        <f ca="1">IF(Model!$M$18=0,NA(),ABS(F22-IF(AND(Model!$M$16=1,F$4&gt;=Model!$M$13-0.000000001,F$4&lt;=Model!$M$13+Model!$M$15+0.000000001,$A22&gt;=Model!$M$14-0.000000001,$A22&lt;=Model!$M$14+Model!$M$15+0.000000001),Model!$M$12,(Model!$AJ$13*E22+Model!$AJ$14*G22+Model!$AJ$15*F21+Model!$AJ$16*F23)/Model!$AJ$17)))</f>
        <v>1.1102230246251565E-16</v>
      </c>
      <c r="G68" s="15">
        <f ca="1">IF(Model!$M$18=0,NA(),ABS(G22-IF(AND(Model!$M$16=1,G$4&gt;=Model!$M$13-0.000000001,G$4&lt;=Model!$M$13+Model!$M$15+0.000000001,$A22&gt;=Model!$M$14-0.000000001,$A22&lt;=Model!$M$14+Model!$M$15+0.000000001),Model!$M$12,(Model!$AJ$13*F22+Model!$AJ$14*H22+Model!$AJ$15*G21+Model!$AJ$16*G23)/Model!$AJ$17)))</f>
        <v>0</v>
      </c>
      <c r="H68" s="15">
        <f ca="1">IF(Model!$M$18=0,NA(),ABS(H22-IF(AND(Model!$M$16=1,H$4&gt;=Model!$M$13-0.000000001,H$4&lt;=Model!$M$13+Model!$M$15+0.000000001,$A22&gt;=Model!$M$14-0.000000001,$A22&lt;=Model!$M$14+Model!$M$15+0.000000001),Model!$M$12,(Model!$AJ$13*G22+Model!$AJ$14*I22+Model!$AJ$15*H21+Model!$AJ$16*H23)/Model!$AJ$17)))</f>
        <v>2.2204460492503131E-16</v>
      </c>
      <c r="I68" s="15">
        <f ca="1">IF(Model!$M$18=0,NA(),ABS(I22-IF(AND(Model!$M$16=1,I$4&gt;=Model!$M$13-0.000000001,I$4&lt;=Model!$M$13+Model!$M$15+0.000000001,$A22&gt;=Model!$M$14-0.000000001,$A22&lt;=Model!$M$14+Model!$M$15+0.000000001),Model!$M$12,(Model!$AJ$13*H22+Model!$AJ$14*J22+Model!$AJ$15*I21+Model!$AJ$16*I23)/Model!$AJ$17)))</f>
        <v>0</v>
      </c>
      <c r="J68" s="15">
        <f ca="1">IF(Model!$M$18=0,NA(),ABS(J22-IF(AND(Model!$M$16=1,J$4&gt;=Model!$M$13-0.000000001,J$4&lt;=Model!$M$13+Model!$M$15+0.000000001,$A22&gt;=Model!$M$14-0.000000001,$A22&lt;=Model!$M$14+Model!$M$15+0.000000001),Model!$M$12,(Model!$AJ$13*I22+Model!$AJ$14*K22+Model!$AJ$15*J21+Model!$AJ$16*J23)/Model!$AJ$17)))</f>
        <v>1.1102230246251565E-16</v>
      </c>
      <c r="K68" s="15">
        <f ca="1">IF(Model!$M$18=0,NA(),ABS(K22-IF(AND(Model!$M$16=1,K$4&gt;=Model!$M$13-0.000000001,K$4&lt;=Model!$M$13+Model!$M$15+0.000000001,$A22&gt;=Model!$M$14-0.000000001,$A22&lt;=Model!$M$14+Model!$M$15+0.000000001),Model!$M$12,(Model!$AJ$13*J22+Model!$AJ$14*L22+Model!$AJ$15*K21+Model!$AJ$16*K23)/Model!$AJ$17)))</f>
        <v>1.1102230246251565E-16</v>
      </c>
      <c r="L68" s="15">
        <f ca="1">IF(Model!$M$18=0,NA(),ABS(L22-IF(AND(Model!$M$16=1,L$4&gt;=Model!$M$13-0.000000001,L$4&lt;=Model!$M$13+Model!$M$15+0.000000001,$A22&gt;=Model!$M$14-0.000000001,$A22&lt;=Model!$M$14+Model!$M$15+0.000000001),Model!$M$12,(Model!$AJ$13*K22+Model!$AJ$14*M22+Model!$AJ$15*L21+Model!$AJ$16*L23)/Model!$AJ$17)))</f>
        <v>2.2204460492503131E-16</v>
      </c>
      <c r="M68" s="15">
        <f ca="1">IF(Model!$M$18=0,NA(),ABS(M22-IF(AND(Model!$M$16=1,M$4&gt;=Model!$M$13-0.000000001,M$4&lt;=Model!$M$13+Model!$M$15+0.000000001,$A22&gt;=Model!$M$14-0.000000001,$A22&lt;=Model!$M$14+Model!$M$15+0.000000001),Model!$M$12,(Model!$AJ$13*L22+Model!$AJ$14*N22+Model!$AJ$15*M21+Model!$AJ$16*M23)/Model!$AJ$17)))</f>
        <v>1.1102230246251565E-16</v>
      </c>
      <c r="N68" s="15">
        <f ca="1">IF(Model!$M$18=0,NA(),ABS(N22-IF(AND(Model!$M$16=1,N$4&gt;=Model!$M$13-0.000000001,N$4&lt;=Model!$M$13+Model!$M$15+0.000000001,$A22&gt;=Model!$M$14-0.000000001,$A22&lt;=Model!$M$14+Model!$M$15+0.000000001),Model!$M$12,(Model!$AJ$13*M22+Model!$AJ$14*O22+Model!$AJ$15*N21+Model!$AJ$16*N23)/Model!$AJ$17)))</f>
        <v>1.1102230246251565E-16</v>
      </c>
      <c r="O68" s="15">
        <f ca="1">IF(Model!$M$18=0,NA(),ABS(O22-IF(AND(Model!$M$16=1,O$4&gt;=Model!$M$13-0.000000001,O$4&lt;=Model!$M$13+Model!$M$15+0.000000001,$A22&gt;=Model!$M$14-0.000000001,$A22&lt;=Model!$M$14+Model!$M$15+0.000000001),Model!$M$12,(Model!$AJ$13*N22+Model!$AJ$14*P22+Model!$AJ$15*O21+Model!$AJ$16*O23)/Model!$AJ$17)))</f>
        <v>0</v>
      </c>
      <c r="P68" s="15">
        <f ca="1">IF(Model!$M$18=0,NA(),ABS(P22-IF(AND(Model!$M$16=1,P$4&gt;=Model!$M$13-0.000000001,P$4&lt;=Model!$M$13+Model!$M$15+0.000000001,$A22&gt;=Model!$M$14-0.000000001,$A22&lt;=Model!$M$14+Model!$M$15+0.000000001),Model!$M$12,(Model!$AJ$13*O22+Model!$AJ$14*Q22+Model!$AJ$15*P21+Model!$AJ$16*P23)/Model!$AJ$17)))</f>
        <v>0</v>
      </c>
      <c r="Q68" s="15">
        <f ca="1">IF(Model!$M$18=0,NA(),ABS(Q22-IF(AND(Model!$M$16=1,Q$4&gt;=Model!$M$13-0.000000001,Q$4&lt;=Model!$M$13+Model!$M$15+0.000000001,$A22&gt;=Model!$M$14-0.000000001,$A22&lt;=Model!$M$14+Model!$M$15+0.000000001),Model!$M$12,(Model!$AJ$13*P22+Model!$AJ$14*R22+Model!$AJ$15*Q21+Model!$AJ$16*Q23)/Model!$AJ$17)))</f>
        <v>0</v>
      </c>
      <c r="R68" s="15">
        <f>IF(Model!$M$18=0,NA(),ABS(R22-IF(AND(Model!$M$16=1,R$4&gt;=Model!$M$13-0.000000001,R$4&lt;=Model!$M$13+Model!$M$15+0.000000001,$A22&gt;=Model!$M$14-0.000000001,$A22&lt;=Model!$M$14+Model!$M$15+0.000000001),Model!$M$12,(Model!$AJ$13*Q22+Model!$AJ$14*S22+Model!$AJ$15*R21+Model!$AJ$16*R23)/Model!$AJ$17)))</f>
        <v>0</v>
      </c>
      <c r="S68" s="15">
        <f>IF(Model!$M$18=0,NA(),ABS(S22-IF(AND(Model!$M$16=1,S$4&gt;=Model!$M$13-0.000000001,S$4&lt;=Model!$M$13+Model!$M$15+0.000000001,$A22&gt;=Model!$M$14-0.000000001,$A22&lt;=Model!$M$14+Model!$M$15+0.000000001),Model!$M$12,(Model!$AJ$13*R22+Model!$AJ$14*T22+Model!$AJ$15*S21+Model!$AJ$16*S23)/Model!$AJ$17)))</f>
        <v>0</v>
      </c>
      <c r="T68" s="15">
        <f>IF(Model!$M$18=0,NA(),ABS(T22-IF(AND(Model!$M$16=1,T$4&gt;=Model!$M$13-0.000000001,T$4&lt;=Model!$M$13+Model!$M$15+0.000000001,$A22&gt;=Model!$M$14-0.000000001,$A22&lt;=Model!$M$14+Model!$M$15+0.000000001),Model!$M$12,(Model!$AJ$13*S22+Model!$AJ$14*U22+Model!$AJ$15*T21+Model!$AJ$16*T23)/Model!$AJ$17)))</f>
        <v>0</v>
      </c>
      <c r="U68" s="15">
        <f>IF(Model!$M$18=0,NA(),ABS(U22-IF(AND(Model!$M$16=1,U$4&gt;=Model!$M$13-0.000000001,U$4&lt;=Model!$M$13+Model!$M$15+0.000000001,$A22&gt;=Model!$M$14-0.000000001,$A22&lt;=Model!$M$14+Model!$M$15+0.000000001),Model!$M$12,(Model!$AJ$13*T22+Model!$AJ$14*V22+Model!$AJ$15*U21+Model!$AJ$16*U23)/Model!$AJ$17)))</f>
        <v>0</v>
      </c>
      <c r="V68" s="15">
        <f>IF(Model!$M$18=0,NA(),ABS(V22-IF(AND(Model!$M$16=1,V$4&gt;=Model!$M$13-0.000000001,V$4&lt;=Model!$M$13+Model!$M$15+0.000000001,$A22&gt;=Model!$M$14-0.000000001,$A22&lt;=Model!$M$14+Model!$M$15+0.000000001),Model!$M$12,(Model!$AJ$13*U22+Model!$AJ$14*W22+Model!$AJ$15*V21+Model!$AJ$16*V23)/Model!$AJ$17)))</f>
        <v>0</v>
      </c>
      <c r="W68" s="15">
        <f>IF(Model!$M$18=0,NA(),ABS(W22-IF(AND(Model!$M$16=1,W$4&gt;=Model!$M$13-0.000000001,W$4&lt;=Model!$M$13+Model!$M$15+0.000000001,$A22&gt;=Model!$M$14-0.000000001,$A22&lt;=Model!$M$14+Model!$M$15+0.000000001),Model!$M$12,(Model!$AJ$13*V22+Model!$AJ$14*X22+Model!$AJ$15*W21+Model!$AJ$16*W23)/Model!$AJ$17)))</f>
        <v>0</v>
      </c>
      <c r="X68" s="15">
        <f>IF(Model!$M$18=0,NA(),ABS(X22-IF(AND(Model!$M$16=1,X$4&gt;=Model!$M$13-0.000000001,X$4&lt;=Model!$M$13+Model!$M$15+0.000000001,$A22&gt;=Model!$M$14-0.000000001,$A22&lt;=Model!$M$14+Model!$M$15+0.000000001),Model!$M$12,(Model!$AJ$13*W22+Model!$AJ$14*Y22+Model!$AJ$15*X21+Model!$AJ$16*X23)/Model!$AJ$17)))</f>
        <v>0</v>
      </c>
      <c r="Y68" s="15">
        <f>IF(Model!$M$18=0,NA(),ABS(Y22-IF(AND(Model!$M$16=1,Y$4&gt;=Model!$M$13-0.000000001,Y$4&lt;=Model!$M$13+Model!$M$15+0.000000001,$A22&gt;=Model!$M$14-0.000000001,$A22&lt;=Model!$M$14+Model!$M$15+0.000000001),Model!$M$12,(Model!$AJ$13*X22+Model!$AJ$14*Z22+Model!$AJ$15*Y21+Model!$AJ$16*Y23)/Model!$AJ$17)))</f>
        <v>0</v>
      </c>
      <c r="Z68" s="15">
        <f>IF(Model!$M$18=0,NA(),ABS(Z22-IF(AND(Model!$M$16=1,Z$4&gt;=Model!$M$13-0.000000001,Z$4&lt;=Model!$M$13+Model!$M$15+0.000000001,$A22&gt;=Model!$M$14-0.000000001,$A22&lt;=Model!$M$14+Model!$M$15+0.000000001),Model!$M$12,(Model!$AJ$13*Y22+Model!$AJ$14*AA22+Model!$AJ$15*Z21+Model!$AJ$16*Z23)/Model!$AJ$17)))</f>
        <v>0</v>
      </c>
      <c r="AA68" s="15">
        <f>IF(Model!$M$18=0,NA(),ABS(AA22-IF(AND(Model!$M$16=1,AA$4&gt;=Model!$M$13-0.000000001,AA$4&lt;=Model!$M$13+Model!$M$15+0.000000001,$A22&gt;=Model!$M$14-0.000000001,$A22&lt;=Model!$M$14+Model!$M$15+0.000000001),Model!$M$12,(Model!$AJ$13*Z22+Model!$AJ$14*AB22+Model!$AJ$15*AA21+Model!$AJ$16*AA23)/Model!$AJ$17)))</f>
        <v>0</v>
      </c>
      <c r="AB68" s="15">
        <f>IF(Model!$M$18=0,NA(),ABS(AB22-IF(AND(Model!$M$16=1,AB$4&gt;=Model!$M$13-0.000000001,AB$4&lt;=Model!$M$13+Model!$M$15+0.000000001,$A22&gt;=Model!$M$14-0.000000001,$A22&lt;=Model!$M$14+Model!$M$15+0.000000001),Model!$M$12,(Model!$AJ$13*AA22+Model!$AJ$14*AC22+Model!$AJ$15*AB21+Model!$AJ$16*AB23)/Model!$AJ$17)))</f>
        <v>0</v>
      </c>
      <c r="AC68" s="15">
        <f ca="1">IF(Model!$M$18=0,NA(),ABS(AC22-IF(AND(Model!$M$16=1,AC$4&gt;=Model!$M$13-0.000000001,AC$4&lt;=Model!$M$13+Model!$M$15+0.000000001,$A22&gt;=Model!$M$14-0.000000001,$A22&lt;=Model!$M$14+Model!$M$15+0.000000001),Model!$M$12,(Model!$AJ$13*AB22+Model!$AJ$14*AD22+Model!$AJ$15*AC21+Model!$AJ$16*AC23)/Model!$AJ$17)))</f>
        <v>2.9837243786801082E-16</v>
      </c>
      <c r="AD68" s="15">
        <f ca="1">IF(Model!$M$18=0,NA(),ABS(AD22-IF(AND(Model!$M$16=1,AD$4&gt;=Model!$M$13-0.000000001,AD$4&lt;=Model!$M$13+Model!$M$15+0.000000001,$A22&gt;=Model!$M$14-0.000000001,$A22&lt;=Model!$M$14+Model!$M$15+0.000000001),Model!$M$12,(Model!$AJ$13*AC22+Model!$AJ$14*AE22+Model!$AJ$15*AD21+Model!$AJ$16*AD23)/Model!$AJ$17)))</f>
        <v>5.7592819402429996E-16</v>
      </c>
      <c r="AE68" s="15">
        <f ca="1">IF(Model!$M$18=0,NA(),ABS(AE22-IF(AND(Model!$M$16=1,AE$4&gt;=Model!$M$13-0.000000001,AE$4&lt;=Model!$M$13+Model!$M$15+0.000000001,$A22&gt;=Model!$M$14-0.000000001,$A22&lt;=Model!$M$14+Model!$M$15+0.000000001),Model!$M$12,(Model!$AJ$13*AD22+Model!$AJ$14*AF22+Model!$AJ$15*AE21+Model!$AJ$16*AE23)/Model!$AJ$17)))</f>
        <v>9.3675067702747583E-16</v>
      </c>
      <c r="AF68" s="15">
        <f ca="1">IF(Model!$M$18=0,NA(),ABS(AF22-IF(AND(Model!$M$16=1,AF$4&gt;=Model!$M$13-0.000000001,AF$4&lt;=Model!$M$13+Model!$M$15+0.000000001,$A22&gt;=Model!$M$14-0.000000001,$A22&lt;=Model!$M$14+Model!$M$15+0.000000001),Model!$M$12,(Model!$AJ$13*AE22+Model!$AJ$14*AG22+Model!$AJ$15*AF21+Model!$AJ$16*AF23)/Model!$AJ$17)))</f>
        <v>1.4016565685892601E-15</v>
      </c>
      <c r="AG68" s="15">
        <f ca="1">IF(Model!$M$18=0,NA(),ABS(AG22-IF(AND(Model!$M$16=1,AG$4&gt;=Model!$M$13-0.000000001,AG$4&lt;=Model!$M$13+Model!$M$15+0.000000001,$A22&gt;=Model!$M$14-0.000000001,$A22&lt;=Model!$M$14+Model!$M$15+0.000000001),Model!$M$12,(Model!$AJ$13*AF22+Model!$AJ$14*AH22+Model!$AJ$15*AG21+Model!$AJ$16*AG23)/Model!$AJ$17)))</f>
        <v>1.9706458687096529E-15</v>
      </c>
      <c r="AH68" s="15">
        <f ca="1">IF(Model!$M$18=0,NA(),ABS(AH22-IF(AND(Model!$M$16=1,AH$4&gt;=Model!$M$13-0.000000001,AH$4&lt;=Model!$M$13+Model!$M$15+0.000000001,$A22&gt;=Model!$M$14-0.000000001,$A22&lt;=Model!$M$14+Model!$M$15+0.000000001),Model!$M$12,(Model!$AJ$13*AG22+Model!$AJ$14*AI22+Model!$AJ$15*AH21+Model!$AJ$16*AH23)/Model!$AJ$17)))</f>
        <v>2.7061686225238191E-15</v>
      </c>
      <c r="AI68" s="15">
        <f ca="1">IF(Model!$M$18=0,NA(),ABS(AI22-IF(AND(Model!$M$16=1,AI$4&gt;=Model!$M$13-0.000000001,AI$4&lt;=Model!$M$13+Model!$M$15+0.000000001,$A22&gt;=Model!$M$14-0.000000001,$A22&lt;=Model!$M$14+Model!$M$15+0.000000001),Model!$M$12,(Model!$AJ$13*AH22+Model!$AJ$14*AJ22+Model!$AJ$15*AI21+Model!$AJ$16*AI23)/Model!$AJ$17)))</f>
        <v>3.6359804056473877E-15</v>
      </c>
      <c r="AJ68" s="15">
        <f ca="1">IF(Model!$M$18=0,NA(),ABS(AJ22-IF(AND(Model!$M$16=1,AJ$4&gt;=Model!$M$13-0.000000001,AJ$4&lt;=Model!$M$13+Model!$M$15+0.000000001,$A22&gt;=Model!$M$14-0.000000001,$A22&lt;=Model!$M$14+Model!$M$15+0.000000001),Model!$M$12,(Model!$AJ$13*AI22+Model!$AJ$14*AK22+Model!$AJ$15*AJ21+Model!$AJ$16*AJ23)/Model!$AJ$17)))</f>
        <v>4.7739590058881731E-15</v>
      </c>
      <c r="AK68" s="15">
        <f ca="1">IF(Model!$M$18=0,NA(),ABS(AK22-IF(AND(Model!$M$16=1,AK$4&gt;=Model!$M$13-0.000000001,AK$4&lt;=Model!$M$13+Model!$M$15+0.000000001,$A22&gt;=Model!$M$14-0.000000001,$A22&lt;=Model!$M$14+Model!$M$15+0.000000001),Model!$M$12,(Model!$AJ$13*AJ22+Model!$AJ$14*AL22+Model!$AJ$15*AK21+Model!$AJ$16*AK23)/Model!$AJ$17)))</f>
        <v>6.1894933622852477E-15</v>
      </c>
      <c r="AL68" s="15">
        <f ca="1">IF(Model!$M$18=0,NA(),ABS(AL22-IF(AND(Model!$M$16=1,AL$4&gt;=Model!$M$13-0.000000001,AL$4&lt;=Model!$M$13+Model!$M$15+0.000000001,$A22&gt;=Model!$M$14-0.000000001,$A22&lt;=Model!$M$14+Model!$M$15+0.000000001),Model!$M$12,(Model!$AJ$13*AK22+Model!$AJ$14*AM22+Model!$AJ$15*AL21+Model!$AJ$16*AL23)/Model!$AJ$17)))</f>
        <v>7.8548278992229825E-15</v>
      </c>
      <c r="AM68" s="15">
        <f ca="1">IF(Model!$M$18=0,NA(),ABS(AM22-IF(AND(Model!$M$16=1,AM$4&gt;=Model!$M$13-0.000000001,AM$4&lt;=Model!$M$13+Model!$M$15+0.000000001,$A22&gt;=Model!$M$14-0.000000001,$A22&lt;=Model!$M$14+Model!$M$15+0.000000001),Model!$M$12,(Model!$AJ$13*AL22+Model!$AJ$14*AN22+Model!$AJ$15*AM21+Model!$AJ$16*AM23)/Model!$AJ$17)))</f>
        <v>9.96425164601078E-15</v>
      </c>
      <c r="AN68" s="15">
        <f ca="1">IF(Model!$M$18=0,NA(),ABS(AN22-IF(AND(Model!$M$16=1,AN$4&gt;=Model!$M$13-0.000000001,AN$4&lt;=Model!$M$13+Model!$M$15+0.000000001,$A22&gt;=Model!$M$14-0.000000001,$A22&lt;=Model!$M$14+Model!$M$15+0.000000001),Model!$M$12,(Model!$AJ$13*AM22+Model!$AJ$14*AO22+Model!$AJ$15*AN21+Model!$AJ$16*AN23)/Model!$AJ$17)))</f>
        <v>1.251776460264864E-14</v>
      </c>
      <c r="AO68" s="15">
        <f ca="1">IF(Model!$M$18=0,NA(),ABS(AO22-IF(AND(Model!$M$16=1,AO$4&gt;=Model!$M$13-0.000000001,AO$4&lt;=Model!$M$13+Model!$M$15+0.000000001,$A22&gt;=Model!$M$14-0.000000001,$A22&lt;=Model!$M$14+Model!$M$15+0.000000001),Model!$M$12,(Model!$AJ$13*AN22+Model!$AJ$14*AP22+Model!$AJ$15*AO21+Model!$AJ$16*AO23)/Model!$AJ$17)))</f>
        <v>1.5543122344752192E-14</v>
      </c>
      <c r="AP68" s="15">
        <f ca="1">IF(Model!$M$18=0,NA(),ABS(AP22-IF(AND(Model!$M$16=1,AP$4&gt;=Model!$M$13-0.000000001,AP$4&lt;=Model!$M$13+Model!$M$15+0.000000001,$A22&gt;=Model!$M$14-0.000000001,$A22&lt;=Model!$M$14+Model!$M$15+0.000000001),Model!$M$12,(Model!$AJ$13*AO22+Model!$AJ$14*AQ22+Model!$AJ$15*AP21+Model!$AJ$16*AP23)/Model!$AJ$17)))</f>
        <v>1.9234613901630837E-14</v>
      </c>
      <c r="AQ68" s="15">
        <f ca="1">IF(Model!$M$18=0,NA(),ABS(AQ22-IF(AND(Model!$M$16=1,AQ$4&gt;=Model!$M$13-0.000000001,AQ$4&lt;=Model!$M$13+Model!$M$15+0.000000001,$A22&gt;=Model!$M$14-0.000000001,$A22&lt;=Model!$M$14+Model!$M$15+0.000000001),Model!$M$12,(Model!$AJ$13*AP22+Model!$AJ$14*AR22+Model!$AJ$15*AQ21+Model!$AJ$16*AQ23)/Model!$AJ$17)))</f>
        <v>2.3592239273284576E-14</v>
      </c>
      <c r="AR68" s="15">
        <f ca="1">IF(Model!$M$18=0,NA(),ABS(AR22-IF(AND(Model!$M$16=1,AR$4&gt;=Model!$M$13-0.000000001,AR$4&lt;=Model!$M$13+Model!$M$15+0.000000001,$A22&gt;=Model!$M$14-0.000000001,$A22&lt;=Model!$M$14+Model!$M$15+0.000000001),Model!$M$12,(Model!$AJ$13*AQ22+Model!$AJ$14*AS22+Model!$AJ$15*AR21+Model!$AJ$16*AR23)/Model!$AJ$17)))</f>
        <v>2.8699265186560297E-14</v>
      </c>
      <c r="AS68" s="15">
        <f ca="1">IF(Model!$M$18=0,NA(),ABS(AS22-IF(AND(Model!$M$16=1,AS$4&gt;=Model!$M$13-0.000000001,AS$4&lt;=Model!$M$13+Model!$M$15+0.000000001,$A22&gt;=Model!$M$14-0.000000001,$A22&lt;=Model!$M$14+Model!$M$15+0.000000001),Model!$M$12,(Model!$AJ$13*AR22+Model!$AJ$14*AT22+Model!$AJ$15*AS21+Model!$AJ$16*AS23)/Model!$AJ$17)))</f>
        <v>3.4805491821998658E-14</v>
      </c>
      <c r="AT68" s="15">
        <f ca="1">IF(Model!$M$18=0,NA(),ABS(AT22-IF(AND(Model!$M$16=1,AT$4&gt;=Model!$M$13-0.000000001,AT$4&lt;=Model!$M$13+Model!$M$15+0.000000001,$A22&gt;=Model!$M$14-0.000000001,$A22&lt;=Model!$M$14+Model!$M$15+0.000000001),Model!$M$12,(Model!$AJ$13*AS22+Model!$AJ$14*AU22+Model!$AJ$15*AT21+Model!$AJ$16*AT23)/Model!$AJ$17)))</f>
        <v>4.1855408028368402E-14</v>
      </c>
      <c r="AU68" s="15">
        <f ca="1">IF(Model!$M$18=0,NA(),ABS(AU22-IF(AND(Model!$M$16=1,AU$4&gt;=Model!$M$13-0.000000001,AU$4&lt;=Model!$M$13+Model!$M$15+0.000000001,$A22&gt;=Model!$M$14-0.000000001,$A22&lt;=Model!$M$14+Model!$M$15+0.000000001),Model!$M$12,(Model!$AJ$13*AT22+Model!$AJ$14*AV22+Model!$AJ$15*AU21+Model!$AJ$16*AU23)/Model!$AJ$17)))</f>
        <v>5.0182080713057076E-14</v>
      </c>
      <c r="AV68" s="15">
        <f ca="1">IF(Model!$M$18=0,NA(),ABS(AV22-IF(AND(Model!$M$16=1,AV$4&gt;=Model!$M$13-0.000000001,AV$4&lt;=Model!$M$13+Model!$M$15+0.000000001,$A22&gt;=Model!$M$14-0.000000001,$A22&lt;=Model!$M$14+Model!$M$15+0.000000001),Model!$M$12,(Model!$AJ$13*AU22+Model!$AJ$14*AW22+Model!$AJ$15*AV21+Model!$AJ$16*AV23)/Model!$AJ$17)))</f>
        <v>5.9729998724833422E-14</v>
      </c>
      <c r="AW68" s="15">
        <f ca="1">IF(Model!$M$18=0,NA(),ABS(AW22-IF(AND(Model!$M$16=1,AW$4&gt;=Model!$M$13-0.000000001,AW$4&lt;=Model!$M$13+Model!$M$15+0.000000001,$A22&gt;=Model!$M$14-0.000000001,$A22&lt;=Model!$M$14+Model!$M$15+0.000000001),Model!$M$12,(Model!$AJ$13*AV22+Model!$AJ$14*AX22+Model!$AJ$15*AW21+Model!$AJ$16*AW23)/Model!$AJ$17)))</f>
        <v>7.0721206668622472E-14</v>
      </c>
      <c r="AX68" s="15">
        <f ca="1">IF(Model!$M$18=0,NA(),ABS(AX22-IF(AND(Model!$M$16=1,AX$4&gt;=Model!$M$13-0.000000001,AX$4&lt;=Model!$M$13+Model!$M$15+0.000000001,$A22&gt;=Model!$M$14-0.000000001,$A22&lt;=Model!$M$14+Model!$M$15+0.000000001),Model!$M$12,(Model!$AJ$13*AW22+Model!$AJ$14*AY22+Model!$AJ$15*AX21+Model!$AJ$16*AX23)/Model!$AJ$17)))</f>
        <v>8.3155704544424225E-14</v>
      </c>
      <c r="AY68" s="15">
        <f ca="1">IF(Model!$M$18=0,NA(),ABS(AY22-IF(AND(Model!$M$16=1,AY$4&gt;=Model!$M$13-0.000000001,AY$4&lt;=Model!$M$13+Model!$M$15+0.000000001,$A22&gt;=Model!$M$14-0.000000001,$A22&lt;=Model!$M$14+Model!$M$15+0.000000001),Model!$M$12,(Model!$AJ$13*AX22+Model!$AJ$14*AZ22+Model!$AJ$15*AY21+Model!$AJ$16*AY23)/Model!$AJ$17)))</f>
        <v>9.7144514654701197E-14</v>
      </c>
      <c r="AZ68" s="15">
        <f ca="1">IF(Model!$M$18=0,NA(),ABS(AZ22-IF(AND(Model!$M$16=1,AZ$4&gt;=Model!$M$13-0.000000001,AZ$4&lt;=Model!$M$13+Model!$M$15+0.000000001,$A22&gt;=Model!$M$14-0.000000001,$A22&lt;=Model!$M$14+Model!$M$15+0.000000001),Model!$M$12,(Model!$AJ$13*AY22+Model!$AJ$14*BA22+Model!$AJ$15*AZ21+Model!$AJ$16*AZ23)/Model!$AJ$17)))</f>
        <v>1.1274314815068465E-13</v>
      </c>
      <c r="BA68" s="15">
        <f ca="1">IF(Model!$M$18=0,NA(),ABS(BA22-IF(AND(Model!$M$16=1,BA$4&gt;=Model!$M$13-0.000000001,BA$4&lt;=Model!$M$13+Model!$M$15+0.000000001,$A22&gt;=Model!$M$14-0.000000001,$A22&lt;=Model!$M$14+Model!$M$15+0.000000001),Model!$M$12,(Model!$AJ$13*AZ22+Model!$AJ$14*BB22+Model!$AJ$15*BA21+Model!$AJ$16*BA23)/Model!$AJ$17)))</f>
        <v>1.2984058272991206E-13</v>
      </c>
      <c r="BB68" s="15">
        <f ca="1">IF(Model!$M$18=0,NA(),ABS(BB22-IF(AND(Model!$M$16=1,BB$4&gt;=Model!$M$13-0.000000001,BB$4&lt;=Model!$M$13+Model!$M$15+0.000000001,$A22&gt;=Model!$M$14-0.000000001,$A22&lt;=Model!$M$14+Model!$M$15+0.000000001),Model!$M$12,(Model!$AJ$13*BA22+Model!$AJ$14*BC22+Model!$AJ$15*BB21+Model!$AJ$16*BB23)/Model!$AJ$17)))</f>
        <v>1.4838130724115217E-13</v>
      </c>
      <c r="BC68" s="15">
        <f ca="1">IF(Model!$M$18=0,NA(),ABS(BC22-IF(AND(Model!$M$16=1,BC$4&gt;=Model!$M$13-0.000000001,BC$4&lt;=Model!$M$13+Model!$M$15+0.000000001,$A22&gt;=Model!$M$14-0.000000001,$A22&lt;=Model!$M$14+Model!$M$15+0.000000001),Model!$M$12,(Model!$AJ$13*BB22+Model!$AJ$14*BD22+Model!$AJ$15*BC21+Model!$AJ$16*BC23)/Model!$AJ$17)))</f>
        <v>1.6803225477701744E-13</v>
      </c>
      <c r="BD68" s="15">
        <f ca="1">IF(Model!$M$18=0,NA(),ABS(BD22-IF(AND(Model!$M$16=1,BD$4&gt;=Model!$M$13-0.000000001,BD$4&lt;=Model!$M$13+Model!$M$15+0.000000001,$A22&gt;=Model!$M$14-0.000000001,$A22&lt;=Model!$M$14+Model!$M$15+0.000000001),Model!$M$12,(Model!$AJ$13*BC22+Model!$AJ$14*BE22+Model!$AJ$15*BD21+Model!$AJ$16*BD23)/Model!$AJ$17)))</f>
        <v>1.8823831382519529E-13</v>
      </c>
      <c r="BE68" s="15">
        <f ca="1">IF(Model!$M$18=0,NA(),ABS(BE22-IF(AND(Model!$M$16=1,BE$4&gt;=Model!$M$13-0.000000001,BE$4&lt;=Model!$M$13+Model!$M$15+0.000000001,$A22&gt;=Model!$M$14-0.000000001,$A22&lt;=Model!$M$14+Model!$M$15+0.000000001),Model!$M$12,(Model!$AJ$13*BD22+Model!$AJ$14*BF22+Model!$AJ$15*BE21+Model!$AJ$16*BE23)/Model!$AJ$17)))</f>
        <v>2.0844437287337314E-13</v>
      </c>
      <c r="BF68" s="15">
        <f ca="1">IF(Model!$M$18=0,NA(),ABS(BF22-IF(AND(Model!$M$16=1,BF$4&gt;=Model!$M$13-0.000000001,BF$4&lt;=Model!$M$13+Model!$M$15+0.000000001,$A22&gt;=Model!$M$14-0.000000001,$A22&lt;=Model!$M$14+Model!$M$15+0.000000001),Model!$M$12,(Model!$AJ$13*BE22+Model!$AJ$14*BG22+Model!$AJ$15*BF21+Model!$AJ$16*BF23)/Model!$AJ$17)))</f>
        <v>2.2748469774569458E-13</v>
      </c>
      <c r="BG68" s="15">
        <f ca="1">IF(Model!$M$18=0,NA(),ABS(BG22-IF(AND(Model!$M$16=1,BG$4&gt;=Model!$M$13-0.000000001,BG$4&lt;=Model!$M$13+Model!$M$15+0.000000001,$A22&gt;=Model!$M$14-0.000000001,$A22&lt;=Model!$M$14+Model!$M$15+0.000000001),Model!$M$12,(Model!$AJ$13*BF22+Model!$AJ$14*BH22+Model!$AJ$15*BG21+Model!$AJ$16*BG23)/Model!$AJ$17)))</f>
        <v>2.4402702081260941E-13</v>
      </c>
      <c r="BH68" s="15">
        <f ca="1">IF(Model!$M$18=0,NA(),ABS(BH22-IF(AND(Model!$M$16=1,BH$4&gt;=Model!$M$13-0.000000001,BH$4&lt;=Model!$M$13+Model!$M$15+0.000000001,$A22&gt;=Model!$M$14-0.000000001,$A22&lt;=Model!$M$14+Model!$M$15+0.000000001),Model!$M$12,(Model!$AJ$13*BG22+Model!$AJ$14*BI22+Model!$AJ$15*BH21+Model!$AJ$16*BH23)/Model!$AJ$17)))</f>
        <v>2.5579538487363607E-13</v>
      </c>
      <c r="BI68" s="15">
        <f ca="1">IF(Model!$M$18=0,NA(),ABS(BI22-IF(AND(Model!$M$16=1,BI$4&gt;=Model!$M$13-0.000000001,BI$4&lt;=Model!$M$13+Model!$M$15+0.000000001,$A22&gt;=Model!$M$14-0.000000001,$A22&lt;=Model!$M$14+Model!$M$15+0.000000001),Model!$M$12,(Model!$AJ$13*BH22+Model!$AJ$14*BJ22+Model!$AJ$15*BI21+Model!$AJ$16*BI23)/Model!$AJ$17)))</f>
        <v>2.6023627697213669E-13</v>
      </c>
      <c r="BJ68" s="15">
        <f ca="1">IF(Model!$M$18=0,NA(),ABS(BJ22-IF(AND(Model!$M$16=1,BJ$4&gt;=Model!$M$13-0.000000001,BJ$4&lt;=Model!$M$13+Model!$M$15+0.000000001,$A22&gt;=Model!$M$14-0.000000001,$A22&lt;=Model!$M$14+Model!$M$15+0.000000001),Model!$M$12,BI22)))</f>
        <v>0</v>
      </c>
      <c r="BK68" s="1"/>
    </row>
    <row r="69" spans="1:63" ht="13.5" customHeight="1">
      <c r="A69" s="1"/>
      <c r="B69" s="15">
        <f>IF(Model!$M$18=0,NA(),ABS(B23-IF(AND(Model!$M$16=1,B$4&gt;=Model!$M$13-0.000000001,B$4&lt;=Model!$M$13+Model!$M$15+0.000000001,$A23&gt;=Model!$M$14-0.000000001,$A23&lt;=Model!$M$14+Model!$M$15+0.000000001),Model!$M$12,Model!$M$11)))</f>
        <v>0</v>
      </c>
      <c r="C69" s="15">
        <f ca="1">IF(Model!$M$18=0,NA(),ABS(C23-IF(AND(Model!$M$16=1,C$4&gt;=Model!$M$13-0.000000001,C$4&lt;=Model!$M$13+Model!$M$15+0.000000001,$A23&gt;=Model!$M$14-0.000000001,$A23&lt;=Model!$M$14+Model!$M$15+0.000000001),Model!$M$12,(Model!$AJ$13*B23+Model!$AJ$14*D23+Model!$AJ$15*C22+Model!$AJ$16*C24)/Model!$AJ$17)))</f>
        <v>0</v>
      </c>
      <c r="D69" s="15">
        <f ca="1">IF(Model!$M$18=0,NA(),ABS(D23-IF(AND(Model!$M$16=1,D$4&gt;=Model!$M$13-0.000000001,D$4&lt;=Model!$M$13+Model!$M$15+0.000000001,$A23&gt;=Model!$M$14-0.000000001,$A23&lt;=Model!$M$14+Model!$M$15+0.000000001),Model!$M$12,(Model!$AJ$13*C23+Model!$AJ$14*E23+Model!$AJ$15*D22+Model!$AJ$16*D24)/Model!$AJ$17)))</f>
        <v>1.1102230246251565E-16</v>
      </c>
      <c r="E69" s="15">
        <f ca="1">IF(Model!$M$18=0,NA(),ABS(E23-IF(AND(Model!$M$16=1,E$4&gt;=Model!$M$13-0.000000001,E$4&lt;=Model!$M$13+Model!$M$15+0.000000001,$A23&gt;=Model!$M$14-0.000000001,$A23&lt;=Model!$M$14+Model!$M$15+0.000000001),Model!$M$12,(Model!$AJ$13*D23+Model!$AJ$14*F23+Model!$AJ$15*E22+Model!$AJ$16*E24)/Model!$AJ$17)))</f>
        <v>0</v>
      </c>
      <c r="F69" s="15">
        <f ca="1">IF(Model!$M$18=0,NA(),ABS(F23-IF(AND(Model!$M$16=1,F$4&gt;=Model!$M$13-0.000000001,F$4&lt;=Model!$M$13+Model!$M$15+0.000000001,$A23&gt;=Model!$M$14-0.000000001,$A23&lt;=Model!$M$14+Model!$M$15+0.000000001),Model!$M$12,(Model!$AJ$13*E23+Model!$AJ$14*G23+Model!$AJ$15*F22+Model!$AJ$16*F24)/Model!$AJ$17)))</f>
        <v>1.1102230246251565E-16</v>
      </c>
      <c r="G69" s="15">
        <f ca="1">IF(Model!$M$18=0,NA(),ABS(G23-IF(AND(Model!$M$16=1,G$4&gt;=Model!$M$13-0.000000001,G$4&lt;=Model!$M$13+Model!$M$15+0.000000001,$A23&gt;=Model!$M$14-0.000000001,$A23&lt;=Model!$M$14+Model!$M$15+0.000000001),Model!$M$12,(Model!$AJ$13*F23+Model!$AJ$14*H23+Model!$AJ$15*G22+Model!$AJ$16*G24)/Model!$AJ$17)))</f>
        <v>0</v>
      </c>
      <c r="H69" s="15">
        <f ca="1">IF(Model!$M$18=0,NA(),ABS(H23-IF(AND(Model!$M$16=1,H$4&gt;=Model!$M$13-0.000000001,H$4&lt;=Model!$M$13+Model!$M$15+0.000000001,$A23&gt;=Model!$M$14-0.000000001,$A23&lt;=Model!$M$14+Model!$M$15+0.000000001),Model!$M$12,(Model!$AJ$13*G23+Model!$AJ$14*I23+Model!$AJ$15*H22+Model!$AJ$16*H24)/Model!$AJ$17)))</f>
        <v>1.1102230246251565E-16</v>
      </c>
      <c r="I69" s="15">
        <f ca="1">IF(Model!$M$18=0,NA(),ABS(I23-IF(AND(Model!$M$16=1,I$4&gt;=Model!$M$13-0.000000001,I$4&lt;=Model!$M$13+Model!$M$15+0.000000001,$A23&gt;=Model!$M$14-0.000000001,$A23&lt;=Model!$M$14+Model!$M$15+0.000000001),Model!$M$12,(Model!$AJ$13*H23+Model!$AJ$14*J23+Model!$AJ$15*I22+Model!$AJ$16*I24)/Model!$AJ$17)))</f>
        <v>2.2204460492503131E-16</v>
      </c>
      <c r="J69" s="15">
        <f ca="1">IF(Model!$M$18=0,NA(),ABS(J23-IF(AND(Model!$M$16=1,J$4&gt;=Model!$M$13-0.000000001,J$4&lt;=Model!$M$13+Model!$M$15+0.000000001,$A23&gt;=Model!$M$14-0.000000001,$A23&lt;=Model!$M$14+Model!$M$15+0.000000001),Model!$M$12,(Model!$AJ$13*I23+Model!$AJ$14*K23+Model!$AJ$15*J22+Model!$AJ$16*J24)/Model!$AJ$17)))</f>
        <v>0</v>
      </c>
      <c r="K69" s="15">
        <f ca="1">IF(Model!$M$18=0,NA(),ABS(K23-IF(AND(Model!$M$16=1,K$4&gt;=Model!$M$13-0.000000001,K$4&lt;=Model!$M$13+Model!$M$15+0.000000001,$A23&gt;=Model!$M$14-0.000000001,$A23&lt;=Model!$M$14+Model!$M$15+0.000000001),Model!$M$12,(Model!$AJ$13*J23+Model!$AJ$14*L23+Model!$AJ$15*K22+Model!$AJ$16*K24)/Model!$AJ$17)))</f>
        <v>1.1102230246251565E-16</v>
      </c>
      <c r="L69" s="15">
        <f ca="1">IF(Model!$M$18=0,NA(),ABS(L23-IF(AND(Model!$M$16=1,L$4&gt;=Model!$M$13-0.000000001,L$4&lt;=Model!$M$13+Model!$M$15+0.000000001,$A23&gt;=Model!$M$14-0.000000001,$A23&lt;=Model!$M$14+Model!$M$15+0.000000001),Model!$M$12,(Model!$AJ$13*K23+Model!$AJ$14*M23+Model!$AJ$15*L22+Model!$AJ$16*L24)/Model!$AJ$17)))</f>
        <v>2.2204460492503131E-16</v>
      </c>
      <c r="M69" s="15">
        <f ca="1">IF(Model!$M$18=0,NA(),ABS(M23-IF(AND(Model!$M$16=1,M$4&gt;=Model!$M$13-0.000000001,M$4&lt;=Model!$M$13+Model!$M$15+0.000000001,$A23&gt;=Model!$M$14-0.000000001,$A23&lt;=Model!$M$14+Model!$M$15+0.000000001),Model!$M$12,(Model!$AJ$13*L23+Model!$AJ$14*N23+Model!$AJ$15*M22+Model!$AJ$16*M24)/Model!$AJ$17)))</f>
        <v>3.3306690738754696E-16</v>
      </c>
      <c r="N69" s="15">
        <f ca="1">IF(Model!$M$18=0,NA(),ABS(N23-IF(AND(Model!$M$16=1,N$4&gt;=Model!$M$13-0.000000001,N$4&lt;=Model!$M$13+Model!$M$15+0.000000001,$A23&gt;=Model!$M$14-0.000000001,$A23&lt;=Model!$M$14+Model!$M$15+0.000000001),Model!$M$12,(Model!$AJ$13*M23+Model!$AJ$14*O23+Model!$AJ$15*N22+Model!$AJ$16*N24)/Model!$AJ$17)))</f>
        <v>1.1102230246251565E-16</v>
      </c>
      <c r="O69" s="15">
        <f ca="1">IF(Model!$M$18=0,NA(),ABS(O23-IF(AND(Model!$M$16=1,O$4&gt;=Model!$M$13-0.000000001,O$4&lt;=Model!$M$13+Model!$M$15+0.000000001,$A23&gt;=Model!$M$14-0.000000001,$A23&lt;=Model!$M$14+Model!$M$15+0.000000001),Model!$M$12,(Model!$AJ$13*N23+Model!$AJ$14*P23+Model!$AJ$15*O22+Model!$AJ$16*O24)/Model!$AJ$17)))</f>
        <v>3.3306690738754696E-16</v>
      </c>
      <c r="P69" s="15">
        <f ca="1">IF(Model!$M$18=0,NA(),ABS(P23-IF(AND(Model!$M$16=1,P$4&gt;=Model!$M$13-0.000000001,P$4&lt;=Model!$M$13+Model!$M$15+0.000000001,$A23&gt;=Model!$M$14-0.000000001,$A23&lt;=Model!$M$14+Model!$M$15+0.000000001),Model!$M$12,(Model!$AJ$13*O23+Model!$AJ$14*Q23+Model!$AJ$15*P22+Model!$AJ$16*P24)/Model!$AJ$17)))</f>
        <v>1.1102230246251565E-16</v>
      </c>
      <c r="Q69" s="15">
        <f ca="1">IF(Model!$M$18=0,NA(),ABS(Q23-IF(AND(Model!$M$16=1,Q$4&gt;=Model!$M$13-0.000000001,Q$4&lt;=Model!$M$13+Model!$M$15+0.000000001,$A23&gt;=Model!$M$14-0.000000001,$A23&lt;=Model!$M$14+Model!$M$15+0.000000001),Model!$M$12,(Model!$AJ$13*P23+Model!$AJ$14*R23+Model!$AJ$15*Q22+Model!$AJ$16*Q24)/Model!$AJ$17)))</f>
        <v>1.1102230246251565E-16</v>
      </c>
      <c r="R69" s="15">
        <f>IF(Model!$M$18=0,NA(),ABS(R23-IF(AND(Model!$M$16=1,R$4&gt;=Model!$M$13-0.000000001,R$4&lt;=Model!$M$13+Model!$M$15+0.000000001,$A23&gt;=Model!$M$14-0.000000001,$A23&lt;=Model!$M$14+Model!$M$15+0.000000001),Model!$M$12,(Model!$AJ$13*Q23+Model!$AJ$14*S23+Model!$AJ$15*R22+Model!$AJ$16*R24)/Model!$AJ$17)))</f>
        <v>0</v>
      </c>
      <c r="S69" s="15">
        <f>IF(Model!$M$18=0,NA(),ABS(S23-IF(AND(Model!$M$16=1,S$4&gt;=Model!$M$13-0.000000001,S$4&lt;=Model!$M$13+Model!$M$15+0.000000001,$A23&gt;=Model!$M$14-0.000000001,$A23&lt;=Model!$M$14+Model!$M$15+0.000000001),Model!$M$12,(Model!$AJ$13*R23+Model!$AJ$14*T23+Model!$AJ$15*S22+Model!$AJ$16*S24)/Model!$AJ$17)))</f>
        <v>0</v>
      </c>
      <c r="T69" s="15">
        <f>IF(Model!$M$18=0,NA(),ABS(T23-IF(AND(Model!$M$16=1,T$4&gt;=Model!$M$13-0.000000001,T$4&lt;=Model!$M$13+Model!$M$15+0.000000001,$A23&gt;=Model!$M$14-0.000000001,$A23&lt;=Model!$M$14+Model!$M$15+0.000000001),Model!$M$12,(Model!$AJ$13*S23+Model!$AJ$14*U23+Model!$AJ$15*T22+Model!$AJ$16*T24)/Model!$AJ$17)))</f>
        <v>0</v>
      </c>
      <c r="U69" s="15">
        <f>IF(Model!$M$18=0,NA(),ABS(U23-IF(AND(Model!$M$16=1,U$4&gt;=Model!$M$13-0.000000001,U$4&lt;=Model!$M$13+Model!$M$15+0.000000001,$A23&gt;=Model!$M$14-0.000000001,$A23&lt;=Model!$M$14+Model!$M$15+0.000000001),Model!$M$12,(Model!$AJ$13*T23+Model!$AJ$14*V23+Model!$AJ$15*U22+Model!$AJ$16*U24)/Model!$AJ$17)))</f>
        <v>0</v>
      </c>
      <c r="V69" s="15">
        <f>IF(Model!$M$18=0,NA(),ABS(V23-IF(AND(Model!$M$16=1,V$4&gt;=Model!$M$13-0.000000001,V$4&lt;=Model!$M$13+Model!$M$15+0.000000001,$A23&gt;=Model!$M$14-0.000000001,$A23&lt;=Model!$M$14+Model!$M$15+0.000000001),Model!$M$12,(Model!$AJ$13*U23+Model!$AJ$14*W23+Model!$AJ$15*V22+Model!$AJ$16*V24)/Model!$AJ$17)))</f>
        <v>0</v>
      </c>
      <c r="W69" s="15">
        <f>IF(Model!$M$18=0,NA(),ABS(W23-IF(AND(Model!$M$16=1,W$4&gt;=Model!$M$13-0.000000001,W$4&lt;=Model!$M$13+Model!$M$15+0.000000001,$A23&gt;=Model!$M$14-0.000000001,$A23&lt;=Model!$M$14+Model!$M$15+0.000000001),Model!$M$12,(Model!$AJ$13*V23+Model!$AJ$14*X23+Model!$AJ$15*W22+Model!$AJ$16*W24)/Model!$AJ$17)))</f>
        <v>0</v>
      </c>
      <c r="X69" s="15">
        <f>IF(Model!$M$18=0,NA(),ABS(X23-IF(AND(Model!$M$16=1,X$4&gt;=Model!$M$13-0.000000001,X$4&lt;=Model!$M$13+Model!$M$15+0.000000001,$A23&gt;=Model!$M$14-0.000000001,$A23&lt;=Model!$M$14+Model!$M$15+0.000000001),Model!$M$12,(Model!$AJ$13*W23+Model!$AJ$14*Y23+Model!$AJ$15*X22+Model!$AJ$16*X24)/Model!$AJ$17)))</f>
        <v>0</v>
      </c>
      <c r="Y69" s="15">
        <f>IF(Model!$M$18=0,NA(),ABS(Y23-IF(AND(Model!$M$16=1,Y$4&gt;=Model!$M$13-0.000000001,Y$4&lt;=Model!$M$13+Model!$M$15+0.000000001,$A23&gt;=Model!$M$14-0.000000001,$A23&lt;=Model!$M$14+Model!$M$15+0.000000001),Model!$M$12,(Model!$AJ$13*X23+Model!$AJ$14*Z23+Model!$AJ$15*Y22+Model!$AJ$16*Y24)/Model!$AJ$17)))</f>
        <v>0</v>
      </c>
      <c r="Z69" s="15">
        <f>IF(Model!$M$18=0,NA(),ABS(Z23-IF(AND(Model!$M$16=1,Z$4&gt;=Model!$M$13-0.000000001,Z$4&lt;=Model!$M$13+Model!$M$15+0.000000001,$A23&gt;=Model!$M$14-0.000000001,$A23&lt;=Model!$M$14+Model!$M$15+0.000000001),Model!$M$12,(Model!$AJ$13*Y23+Model!$AJ$14*AA23+Model!$AJ$15*Z22+Model!$AJ$16*Z24)/Model!$AJ$17)))</f>
        <v>0</v>
      </c>
      <c r="AA69" s="15">
        <f>IF(Model!$M$18=0,NA(),ABS(AA23-IF(AND(Model!$M$16=1,AA$4&gt;=Model!$M$13-0.000000001,AA$4&lt;=Model!$M$13+Model!$M$15+0.000000001,$A23&gt;=Model!$M$14-0.000000001,$A23&lt;=Model!$M$14+Model!$M$15+0.000000001),Model!$M$12,(Model!$AJ$13*Z23+Model!$AJ$14*AB23+Model!$AJ$15*AA22+Model!$AJ$16*AA24)/Model!$AJ$17)))</f>
        <v>0</v>
      </c>
      <c r="AB69" s="15">
        <f>IF(Model!$M$18=0,NA(),ABS(AB23-IF(AND(Model!$M$16=1,AB$4&gt;=Model!$M$13-0.000000001,AB$4&lt;=Model!$M$13+Model!$M$15+0.000000001,$A23&gt;=Model!$M$14-0.000000001,$A23&lt;=Model!$M$14+Model!$M$15+0.000000001),Model!$M$12,(Model!$AJ$13*AA23+Model!$AJ$14*AC23+Model!$AJ$15*AB22+Model!$AJ$16*AB24)/Model!$AJ$17)))</f>
        <v>0</v>
      </c>
      <c r="AC69" s="15">
        <f ca="1">IF(Model!$M$18=0,NA(),ABS(AC23-IF(AND(Model!$M$16=1,AC$4&gt;=Model!$M$13-0.000000001,AC$4&lt;=Model!$M$13+Model!$M$15+0.000000001,$A23&gt;=Model!$M$14-0.000000001,$A23&lt;=Model!$M$14+Model!$M$15+0.000000001),Model!$M$12,(Model!$AJ$13*AB23+Model!$AJ$14*AD23+Model!$AJ$15*AC22+Model!$AJ$16*AC24)/Model!$AJ$17)))</f>
        <v>2.7929047963226594E-16</v>
      </c>
      <c r="AD69" s="15">
        <f ca="1">IF(Model!$M$18=0,NA(),ABS(AD23-IF(AND(Model!$M$16=1,AD$4&gt;=Model!$M$13-0.000000001,AD$4&lt;=Model!$M$13+Model!$M$15+0.000000001,$A23&gt;=Model!$M$14-0.000000001,$A23&lt;=Model!$M$14+Model!$M$15+0.000000001),Model!$M$12,(Model!$AJ$13*AC23+Model!$AJ$14*AE23+Model!$AJ$15*AD22+Model!$AJ$16*AD24)/Model!$AJ$17)))</f>
        <v>5.4817261840867104E-16</v>
      </c>
      <c r="AE69" s="15">
        <f ca="1">IF(Model!$M$18=0,NA(),ABS(AE23-IF(AND(Model!$M$16=1,AE$4&gt;=Model!$M$13-0.000000001,AE$4&lt;=Model!$M$13+Model!$M$15+0.000000001,$A23&gt;=Model!$M$14-0.000000001,$A23&lt;=Model!$M$14+Model!$M$15+0.000000001),Model!$M$12,(Model!$AJ$13*AD23+Model!$AJ$14*AF23+Model!$AJ$15*AE22+Model!$AJ$16*AE24)/Model!$AJ$17)))</f>
        <v>8.81239525796218E-16</v>
      </c>
      <c r="AF69" s="15">
        <f ca="1">IF(Model!$M$18=0,NA(),ABS(AF23-IF(AND(Model!$M$16=1,AF$4&gt;=Model!$M$13-0.000000001,AF$4&lt;=Model!$M$13+Model!$M$15+0.000000001,$A23&gt;=Model!$M$14-0.000000001,$A23&lt;=Model!$M$14+Model!$M$15+0.000000001),Model!$M$12,(Model!$AJ$13*AE23+Model!$AJ$14*AG23+Model!$AJ$15*AF22+Model!$AJ$16*AF24)/Model!$AJ$17)))</f>
        <v>1.3322676295501878E-15</v>
      </c>
      <c r="AG69" s="15">
        <f ca="1">IF(Model!$M$18=0,NA(),ABS(AG23-IF(AND(Model!$M$16=1,AG$4&gt;=Model!$M$13-0.000000001,AG$4&lt;=Model!$M$13+Model!$M$15+0.000000001,$A23&gt;=Model!$M$14-0.000000001,$A23&lt;=Model!$M$14+Model!$M$15+0.000000001),Model!$M$12,(Model!$AJ$13*AF23+Model!$AJ$14*AH23+Model!$AJ$15*AG22+Model!$AJ$16*AG24)/Model!$AJ$17)))</f>
        <v>1.9290125052862095E-15</v>
      </c>
      <c r="AH69" s="15">
        <f ca="1">IF(Model!$M$18=0,NA(),ABS(AH23-IF(AND(Model!$M$16=1,AH$4&gt;=Model!$M$13-0.000000001,AH$4&lt;=Model!$M$13+Model!$M$15+0.000000001,$A23&gt;=Model!$M$14-0.000000001,$A23&lt;=Model!$M$14+Model!$M$15+0.000000001),Model!$M$12,(Model!$AJ$13*AG23+Model!$AJ$14*AI23+Model!$AJ$15*AH22+Model!$AJ$16*AH24)/Model!$AJ$17)))</f>
        <v>2.6090241078691179E-15</v>
      </c>
      <c r="AI69" s="15">
        <f ca="1">IF(Model!$M$18=0,NA(),ABS(AI23-IF(AND(Model!$M$16=1,AI$4&gt;=Model!$M$13-0.000000001,AI$4&lt;=Model!$M$13+Model!$M$15+0.000000001,$A23&gt;=Model!$M$14-0.000000001,$A23&lt;=Model!$M$14+Model!$M$15+0.000000001),Model!$M$12,(Model!$AJ$13*AH23+Model!$AJ$14*AJ23+Model!$AJ$15*AI22+Model!$AJ$16*AI24)/Model!$AJ$17)))</f>
        <v>3.5388358909926865E-15</v>
      </c>
      <c r="AJ69" s="15">
        <f ca="1">IF(Model!$M$18=0,NA(),ABS(AJ23-IF(AND(Model!$M$16=1,AJ$4&gt;=Model!$M$13-0.000000001,AJ$4&lt;=Model!$M$13+Model!$M$15+0.000000001,$A23&gt;=Model!$M$14-0.000000001,$A23&lt;=Model!$M$14+Model!$M$15+0.000000001),Model!$M$12,(Model!$AJ$13*AI23+Model!$AJ$14*AK23+Model!$AJ$15*AJ22+Model!$AJ$16*AJ24)/Model!$AJ$17)))</f>
        <v>4.6629367034256575E-15</v>
      </c>
      <c r="AK69" s="15">
        <f ca="1">IF(Model!$M$18=0,NA(),ABS(AK23-IF(AND(Model!$M$16=1,AK$4&gt;=Model!$M$13-0.000000001,AK$4&lt;=Model!$M$13+Model!$M$15+0.000000001,$A23&gt;=Model!$M$14-0.000000001,$A23&lt;=Model!$M$14+Model!$M$15+0.000000001),Model!$M$12,(Model!$AJ$13*AJ23+Model!$AJ$14*AL23+Model!$AJ$15*AK22+Model!$AJ$16*AK24)/Model!$AJ$17)))</f>
        <v>6.0507154842071031E-15</v>
      </c>
      <c r="AL69" s="15">
        <f ca="1">IF(Model!$M$18=0,NA(),ABS(AL23-IF(AND(Model!$M$16=1,AL$4&gt;=Model!$M$13-0.000000001,AL$4&lt;=Model!$M$13+Model!$M$15+0.000000001,$A23&gt;=Model!$M$14-0.000000001,$A23&lt;=Model!$M$14+Model!$M$15+0.000000001),Model!$M$12,(Model!$AJ$13*AK23+Model!$AJ$14*AM23+Model!$AJ$15*AL22+Model!$AJ$16*AL24)/Model!$AJ$17)))</f>
        <v>7.688294445529209E-15</v>
      </c>
      <c r="AM69" s="15">
        <f ca="1">IF(Model!$M$18=0,NA(),ABS(AM23-IF(AND(Model!$M$16=1,AM$4&gt;=Model!$M$13-0.000000001,AM$4&lt;=Model!$M$13+Model!$M$15+0.000000001,$A23&gt;=Model!$M$14-0.000000001,$A23&lt;=Model!$M$14+Model!$M$15+0.000000001),Model!$M$12,(Model!$AJ$13*AL23+Model!$AJ$14*AN23+Model!$AJ$15*AM22+Model!$AJ$16*AM24)/Model!$AJ$17)))</f>
        <v>9.7699626167013776E-15</v>
      </c>
      <c r="AN69" s="15">
        <f ca="1">IF(Model!$M$18=0,NA(),ABS(AN23-IF(AND(Model!$M$16=1,AN$4&gt;=Model!$M$13-0.000000001,AN$4&lt;=Model!$M$13+Model!$M$15+0.000000001,$A23&gt;=Model!$M$14-0.000000001,$A23&lt;=Model!$M$14+Model!$M$15+0.000000001),Model!$M$12,(Model!$AJ$13*AM23+Model!$AJ$14*AO23+Model!$AJ$15*AN22+Model!$AJ$16*AN24)/Model!$AJ$17)))</f>
        <v>1.2295719997723609E-14</v>
      </c>
      <c r="AO69" s="15">
        <f ca="1">IF(Model!$M$18=0,NA(),ABS(AO23-IF(AND(Model!$M$16=1,AO$4&gt;=Model!$M$13-0.000000001,AO$4&lt;=Model!$M$13+Model!$M$15+0.000000001,$A23&gt;=Model!$M$14-0.000000001,$A23&lt;=Model!$M$14+Model!$M$15+0.000000001),Model!$M$12,(Model!$AJ$13*AN23+Model!$AJ$14*AP23+Model!$AJ$15*AO22+Model!$AJ$16*AO24)/Model!$AJ$17)))</f>
        <v>1.5293322164211531E-14</v>
      </c>
      <c r="AP69" s="15">
        <f ca="1">IF(Model!$M$18=0,NA(),ABS(AP23-IF(AND(Model!$M$16=1,AP$4&gt;=Model!$M$13-0.000000001,AP$4&lt;=Model!$M$13+Model!$M$15+0.000000001,$A23&gt;=Model!$M$14-0.000000001,$A23&lt;=Model!$M$14+Model!$M$15+0.000000001),Model!$M$12,(Model!$AJ$13*AO23+Model!$AJ$14*AQ23+Model!$AJ$15*AP22+Model!$AJ$16*AP24)/Model!$AJ$17)))</f>
        <v>1.8873791418627661E-14</v>
      </c>
      <c r="AQ69" s="15">
        <f ca="1">IF(Model!$M$18=0,NA(),ABS(AQ23-IF(AND(Model!$M$16=1,AQ$4&gt;=Model!$M$13-0.000000001,AQ$4&lt;=Model!$M$13+Model!$M$15+0.000000001,$A23&gt;=Model!$M$14-0.000000001,$A23&lt;=Model!$M$14+Model!$M$15+0.000000001),Model!$M$12,(Model!$AJ$13*AP23+Model!$AJ$14*AR23+Model!$AJ$15*AQ22+Model!$AJ$16*AQ24)/Model!$AJ$17)))</f>
        <v>2.3175905639050143E-14</v>
      </c>
      <c r="AR69" s="15">
        <f ca="1">IF(Model!$M$18=0,NA(),ABS(AR23-IF(AND(Model!$M$16=1,AR$4&gt;=Model!$M$13-0.000000001,AR$4&lt;=Model!$M$13+Model!$M$15+0.000000001,$A23&gt;=Model!$M$14-0.000000001,$A23&lt;=Model!$M$14+Model!$M$15+0.000000001),Model!$M$12,(Model!$AJ$13*AQ23+Model!$AJ$14*AS23+Model!$AJ$15*AR22+Model!$AJ$16*AR24)/Model!$AJ$17)))</f>
        <v>2.8282931552325863E-14</v>
      </c>
      <c r="AS69" s="15">
        <f ca="1">IF(Model!$M$18=0,NA(),ABS(AS23-IF(AND(Model!$M$16=1,AS$4&gt;=Model!$M$13-0.000000001,AS$4&lt;=Model!$M$13+Model!$M$15+0.000000001,$A23&gt;=Model!$M$14-0.000000001,$A23&lt;=Model!$M$14+Model!$M$15+0.000000001),Model!$M$12,(Model!$AJ$13*AR23+Model!$AJ$14*AT23+Model!$AJ$15*AS22+Model!$AJ$16*AS24)/Model!$AJ$17)))</f>
        <v>3.4250380309686079E-14</v>
      </c>
      <c r="AT69" s="15">
        <f ca="1">IF(Model!$M$18=0,NA(),ABS(AT23-IF(AND(Model!$M$16=1,AT$4&gt;=Model!$M$13-0.000000001,AT$4&lt;=Model!$M$13+Model!$M$15+0.000000001,$A23&gt;=Model!$M$14-0.000000001,$A23&lt;=Model!$M$14+Model!$M$15+0.000000001),Model!$M$12,(Model!$AJ$13*AS23+Model!$AJ$14*AU23+Model!$AJ$15*AT22+Model!$AJ$16*AT24)/Model!$AJ$17)))</f>
        <v>4.1244785364824565E-14</v>
      </c>
      <c r="AU69" s="15">
        <f ca="1">IF(Model!$M$18=0,NA(),ABS(AU23-IF(AND(Model!$M$16=1,AU$4&gt;=Model!$M$13-0.000000001,AU$4&lt;=Model!$M$13+Model!$M$15+0.000000001,$A23&gt;=Model!$M$14-0.000000001,$A23&lt;=Model!$M$14+Model!$M$15+0.000000001),Model!$M$12,(Model!$AJ$13*AT23+Model!$AJ$14*AV23+Model!$AJ$15*AU22+Model!$AJ$16*AU24)/Model!$AJ$17)))</f>
        <v>4.9460435747050724E-14</v>
      </c>
      <c r="AV69" s="15">
        <f ca="1">IF(Model!$M$18=0,NA(),ABS(AV23-IF(AND(Model!$M$16=1,AV$4&gt;=Model!$M$13-0.000000001,AV$4&lt;=Model!$M$13+Model!$M$15+0.000000001,$A23&gt;=Model!$M$14-0.000000001,$A23&lt;=Model!$M$14+Model!$M$15+0.000000001),Model!$M$12,(Model!$AJ$13*AU23+Model!$AJ$14*AW23+Model!$AJ$15*AV22+Model!$AJ$16*AV24)/Model!$AJ$17)))</f>
        <v>5.8897331456364554E-14</v>
      </c>
      <c r="AW69" s="15">
        <f ca="1">IF(Model!$M$18=0,NA(),ABS(AW23-IF(AND(Model!$M$16=1,AW$4&gt;=Model!$M$13-0.000000001,AW$4&lt;=Model!$M$13+Model!$M$15+0.000000001,$A23&gt;=Model!$M$14-0.000000001,$A23&lt;=Model!$M$14+Model!$M$15+0.000000001),Model!$M$12,(Model!$AJ$13*AV23+Model!$AJ$14*AX23+Model!$AJ$15*AW22+Model!$AJ$16*AW24)/Model!$AJ$17)))</f>
        <v>6.9666494795228573E-14</v>
      </c>
      <c r="AX69" s="15">
        <f ca="1">IF(Model!$M$18=0,NA(),ABS(AX23-IF(AND(Model!$M$16=1,AX$4&gt;=Model!$M$13-0.000000001,AX$4&lt;=Model!$M$13+Model!$M$15+0.000000001,$A23&gt;=Model!$M$14-0.000000001,$A23&lt;=Model!$M$14+Model!$M$15+0.000000001),Model!$M$12,(Model!$AJ$13*AW23+Model!$AJ$14*AY23+Model!$AJ$15*AX22+Model!$AJ$16*AX24)/Model!$AJ$17)))</f>
        <v>8.1989970368567811E-14</v>
      </c>
      <c r="AY69" s="15">
        <f ca="1">IF(Model!$M$18=0,NA(),ABS(AY23-IF(AND(Model!$M$16=1,AY$4&gt;=Model!$M$13-0.000000001,AY$4&lt;=Model!$M$13+Model!$M$15+0.000000001,$A23&gt;=Model!$M$14-0.000000001,$A23&lt;=Model!$M$14+Model!$M$15+0.000000001),Model!$M$12,(Model!$AJ$13*AX23+Model!$AJ$14*AZ23+Model!$AJ$15*AY22+Model!$AJ$16*AY24)/Model!$AJ$17)))</f>
        <v>9.5756735873919752E-14</v>
      </c>
      <c r="AZ69" s="15">
        <f ca="1">IF(Model!$M$18=0,NA(),ABS(AZ23-IF(AND(Model!$M$16=1,AZ$4&gt;=Model!$M$13-0.000000001,AZ$4&lt;=Model!$M$13+Model!$M$15+0.000000001,$A23&gt;=Model!$M$14-0.000000001,$A23&lt;=Model!$M$14+Model!$M$15+0.000000001),Model!$M$12,(Model!$AJ$13*AY23+Model!$AJ$14*BA23+Model!$AJ$15*AZ22+Model!$AJ$16*AZ24)/Model!$AJ$17)))</f>
        <v>1.1113332476497817E-13</v>
      </c>
      <c r="BA69" s="15">
        <f ca="1">IF(Model!$M$18=0,NA(),ABS(BA23-IF(AND(Model!$M$16=1,BA$4&gt;=Model!$M$13-0.000000001,BA$4&lt;=Model!$M$13+Model!$M$15+0.000000001,$A23&gt;=Model!$M$14-0.000000001,$A23&lt;=Model!$M$14+Model!$M$15+0.000000001),Model!$M$12,(Model!$AJ$13*AZ23+Model!$AJ$14*BB23+Model!$AJ$15*BA22+Model!$AJ$16*BA24)/Model!$AJ$17)))</f>
        <v>1.2806422589051181E-13</v>
      </c>
      <c r="BB69" s="15">
        <f ca="1">IF(Model!$M$18=0,NA(),ABS(BB23-IF(AND(Model!$M$16=1,BB$4&gt;=Model!$M$13-0.000000001,BB$4&lt;=Model!$M$13+Model!$M$15+0.000000001,$A23&gt;=Model!$M$14-0.000000001,$A23&lt;=Model!$M$14+Model!$M$15+0.000000001),Model!$M$12,(Model!$AJ$13*BA23+Model!$AJ$14*BC23+Model!$AJ$15*BB22+Model!$AJ$16*BB24)/Model!$AJ$17)))</f>
        <v>1.4632739464559563E-13</v>
      </c>
      <c r="BC69" s="15">
        <f ca="1">IF(Model!$M$18=0,NA(),ABS(BC23-IF(AND(Model!$M$16=1,BC$4&gt;=Model!$M$13-0.000000001,BC$4&lt;=Model!$M$13+Model!$M$15+0.000000001,$A23&gt;=Model!$M$14-0.000000001,$A23&lt;=Model!$M$14+Model!$M$15+0.000000001),Model!$M$12,(Model!$AJ$13*BB23+Model!$AJ$14*BD23+Model!$AJ$15*BC22+Model!$AJ$16*BC24)/Model!$AJ$17)))</f>
        <v>1.6570078642530461E-13</v>
      </c>
      <c r="BD69" s="15">
        <f ca="1">IF(Model!$M$18=0,NA(),ABS(BD23-IF(AND(Model!$M$16=1,BD$4&gt;=Model!$M$13-0.000000001,BD$4&lt;=Model!$M$13+Model!$M$15+0.000000001,$A23&gt;=Model!$M$14-0.000000001,$A23&lt;=Model!$M$14+Model!$M$15+0.000000001),Model!$M$12,(Model!$AJ$13*BC23+Model!$AJ$14*BE23+Model!$AJ$15*BD22+Model!$AJ$16*BD24)/Model!$AJ$17)))</f>
        <v>1.8579582317101995E-13</v>
      </c>
      <c r="BE69" s="15">
        <f ca="1">IF(Model!$M$18=0,NA(),ABS(BE23-IF(AND(Model!$M$16=1,BE$4&gt;=Model!$M$13-0.000000001,BE$4&lt;=Model!$M$13+Model!$M$15+0.000000001,$A23&gt;=Model!$M$14-0.000000001,$A23&lt;=Model!$M$14+Model!$M$15+0.000000001),Model!$M$12,(Model!$AJ$13*BD23+Model!$AJ$14*BF23+Model!$AJ$15*BE22+Model!$AJ$16*BE24)/Model!$AJ$17)))</f>
        <v>2.0555779300934773E-13</v>
      </c>
      <c r="BF69" s="15">
        <f ca="1">IF(Model!$M$18=0,NA(),ABS(BF23-IF(AND(Model!$M$16=1,BF$4&gt;=Model!$M$13-0.000000001,BF$4&lt;=Model!$M$13+Model!$M$15+0.000000001,$A23&gt;=Model!$M$14-0.000000001,$A23&lt;=Model!$M$14+Model!$M$15+0.000000001),Model!$M$12,(Model!$AJ$13*BE23+Model!$AJ$14*BG23+Model!$AJ$15*BF22+Model!$AJ$16*BF24)/Model!$AJ$17)))</f>
        <v>2.2448709557920665E-13</v>
      </c>
      <c r="BG69" s="15">
        <f ca="1">IF(Model!$M$18=0,NA(),ABS(BG23-IF(AND(Model!$M$16=1,BG$4&gt;=Model!$M$13-0.000000001,BG$4&lt;=Model!$M$13+Model!$M$15+0.000000001,$A23&gt;=Model!$M$14-0.000000001,$A23&lt;=Model!$M$14+Model!$M$15+0.000000001),Model!$M$12,(Model!$AJ$13*BF23+Model!$AJ$14*BH23+Model!$AJ$15*BG22+Model!$AJ$16*BG24)/Model!$AJ$17)))</f>
        <v>2.4058532943627142E-13</v>
      </c>
      <c r="BH69" s="15">
        <f ca="1">IF(Model!$M$18=0,NA(),ABS(BH23-IF(AND(Model!$M$16=1,BH$4&gt;=Model!$M$13-0.000000001,BH$4&lt;=Model!$M$13+Model!$M$15+0.000000001,$A23&gt;=Model!$M$14-0.000000001,$A23&lt;=Model!$M$14+Model!$M$15+0.000000001),Model!$M$12,(Model!$AJ$13*BG23+Model!$AJ$14*BI23+Model!$AJ$15*BH22+Model!$AJ$16*BH24)/Model!$AJ$17)))</f>
        <v>2.5224267119483557E-13</v>
      </c>
      <c r="BI69" s="15">
        <f ca="1">IF(Model!$M$18=0,NA(),ABS(BI23-IF(AND(Model!$M$16=1,BI$4&gt;=Model!$M$13-0.000000001,BI$4&lt;=Model!$M$13+Model!$M$15+0.000000001,$A23&gt;=Model!$M$14-0.000000001,$A23&lt;=Model!$M$14+Model!$M$15+0.000000001),Model!$M$12,(Model!$AJ$13*BH23+Model!$AJ$14*BJ23+Model!$AJ$15*BI22+Model!$AJ$16*BI24)/Model!$AJ$17)))</f>
        <v>2.5662805214210493E-13</v>
      </c>
      <c r="BJ69" s="15">
        <f ca="1">IF(Model!$M$18=0,NA(),ABS(BJ23-IF(AND(Model!$M$16=1,BJ$4&gt;=Model!$M$13-0.000000001,BJ$4&lt;=Model!$M$13+Model!$M$15+0.000000001,$A23&gt;=Model!$M$14-0.000000001,$A23&lt;=Model!$M$14+Model!$M$15+0.000000001),Model!$M$12,BI23)))</f>
        <v>0</v>
      </c>
      <c r="BK69" s="1"/>
    </row>
    <row r="70" spans="1:63" ht="13.5" customHeight="1">
      <c r="A70" s="1"/>
      <c r="B70" s="15">
        <f>IF(Model!$M$18=0,NA(),ABS(B24-IF(AND(Model!$M$16=1,B$4&gt;=Model!$M$13-0.000000001,B$4&lt;=Model!$M$13+Model!$M$15+0.000000001,$A24&gt;=Model!$M$14-0.000000001,$A24&lt;=Model!$M$14+Model!$M$15+0.000000001),Model!$M$12,Model!$M$11)))</f>
        <v>0</v>
      </c>
      <c r="C70" s="15">
        <f ca="1">IF(Model!$M$18=0,NA(),ABS(C24-IF(AND(Model!$M$16=1,C$4&gt;=Model!$M$13-0.000000001,C$4&lt;=Model!$M$13+Model!$M$15+0.000000001,$A24&gt;=Model!$M$14-0.000000001,$A24&lt;=Model!$M$14+Model!$M$15+0.000000001),Model!$M$12,(Model!$AJ$13*B24+Model!$AJ$14*D24+Model!$AJ$15*C23+Model!$AJ$16*C25)/Model!$AJ$17)))</f>
        <v>0</v>
      </c>
      <c r="D70" s="15">
        <f ca="1">IF(Model!$M$18=0,NA(),ABS(D24-IF(AND(Model!$M$16=1,D$4&gt;=Model!$M$13-0.000000001,D$4&lt;=Model!$M$13+Model!$M$15+0.000000001,$A24&gt;=Model!$M$14-0.000000001,$A24&lt;=Model!$M$14+Model!$M$15+0.000000001),Model!$M$12,(Model!$AJ$13*C24+Model!$AJ$14*E24+Model!$AJ$15*D23+Model!$AJ$16*D25)/Model!$AJ$17)))</f>
        <v>0</v>
      </c>
      <c r="E70" s="15">
        <f ca="1">IF(Model!$M$18=0,NA(),ABS(E24-IF(AND(Model!$M$16=1,E$4&gt;=Model!$M$13-0.000000001,E$4&lt;=Model!$M$13+Model!$M$15+0.000000001,$A24&gt;=Model!$M$14-0.000000001,$A24&lt;=Model!$M$14+Model!$M$15+0.000000001),Model!$M$12,(Model!$AJ$13*D24+Model!$AJ$14*F24+Model!$AJ$15*E23+Model!$AJ$16*E25)/Model!$AJ$17)))</f>
        <v>1.1102230246251565E-16</v>
      </c>
      <c r="F70" s="15">
        <f ca="1">IF(Model!$M$18=0,NA(),ABS(F24-IF(AND(Model!$M$16=1,F$4&gt;=Model!$M$13-0.000000001,F$4&lt;=Model!$M$13+Model!$M$15+0.000000001,$A24&gt;=Model!$M$14-0.000000001,$A24&lt;=Model!$M$14+Model!$M$15+0.000000001),Model!$M$12,(Model!$AJ$13*E24+Model!$AJ$14*G24+Model!$AJ$15*F23+Model!$AJ$16*F25)/Model!$AJ$17)))</f>
        <v>0</v>
      </c>
      <c r="G70" s="15">
        <f ca="1">IF(Model!$M$18=0,NA(),ABS(G24-IF(AND(Model!$M$16=1,G$4&gt;=Model!$M$13-0.000000001,G$4&lt;=Model!$M$13+Model!$M$15+0.000000001,$A24&gt;=Model!$M$14-0.000000001,$A24&lt;=Model!$M$14+Model!$M$15+0.000000001),Model!$M$12,(Model!$AJ$13*F24+Model!$AJ$14*H24+Model!$AJ$15*G23+Model!$AJ$16*G25)/Model!$AJ$17)))</f>
        <v>2.2204460492503131E-16</v>
      </c>
      <c r="H70" s="15">
        <f ca="1">IF(Model!$M$18=0,NA(),ABS(H24-IF(AND(Model!$M$16=1,H$4&gt;=Model!$M$13-0.000000001,H$4&lt;=Model!$M$13+Model!$M$15+0.000000001,$A24&gt;=Model!$M$14-0.000000001,$A24&lt;=Model!$M$14+Model!$M$15+0.000000001),Model!$M$12,(Model!$AJ$13*G24+Model!$AJ$14*I24+Model!$AJ$15*H23+Model!$AJ$16*H25)/Model!$AJ$17)))</f>
        <v>2.2204460492503131E-16</v>
      </c>
      <c r="I70" s="15">
        <f ca="1">IF(Model!$M$18=0,NA(),ABS(I24-IF(AND(Model!$M$16=1,I$4&gt;=Model!$M$13-0.000000001,I$4&lt;=Model!$M$13+Model!$M$15+0.000000001,$A24&gt;=Model!$M$14-0.000000001,$A24&lt;=Model!$M$14+Model!$M$15+0.000000001),Model!$M$12,(Model!$AJ$13*H24+Model!$AJ$14*J24+Model!$AJ$15*I23+Model!$AJ$16*I25)/Model!$AJ$17)))</f>
        <v>1.1102230246251565E-16</v>
      </c>
      <c r="J70" s="15">
        <f ca="1">IF(Model!$M$18=0,NA(),ABS(J24-IF(AND(Model!$M$16=1,J$4&gt;=Model!$M$13-0.000000001,J$4&lt;=Model!$M$13+Model!$M$15+0.000000001,$A24&gt;=Model!$M$14-0.000000001,$A24&lt;=Model!$M$14+Model!$M$15+0.000000001),Model!$M$12,(Model!$AJ$13*I24+Model!$AJ$14*K24+Model!$AJ$15*J23+Model!$AJ$16*J25)/Model!$AJ$17)))</f>
        <v>1.1102230246251565E-16</v>
      </c>
      <c r="K70" s="15">
        <f ca="1">IF(Model!$M$18=0,NA(),ABS(K24-IF(AND(Model!$M$16=1,K$4&gt;=Model!$M$13-0.000000001,K$4&lt;=Model!$M$13+Model!$M$15+0.000000001,$A24&gt;=Model!$M$14-0.000000001,$A24&lt;=Model!$M$14+Model!$M$15+0.000000001),Model!$M$12,(Model!$AJ$13*J24+Model!$AJ$14*L24+Model!$AJ$15*K23+Model!$AJ$16*K25)/Model!$AJ$17)))</f>
        <v>3.3306690738754696E-16</v>
      </c>
      <c r="L70" s="15">
        <f ca="1">IF(Model!$M$18=0,NA(),ABS(L24-IF(AND(Model!$M$16=1,L$4&gt;=Model!$M$13-0.000000001,L$4&lt;=Model!$M$13+Model!$M$15+0.000000001,$A24&gt;=Model!$M$14-0.000000001,$A24&lt;=Model!$M$14+Model!$M$15+0.000000001),Model!$M$12,(Model!$AJ$13*K24+Model!$AJ$14*M24+Model!$AJ$15*L23+Model!$AJ$16*L25)/Model!$AJ$17)))</f>
        <v>2.2204460492503131E-16</v>
      </c>
      <c r="M70" s="15">
        <f ca="1">IF(Model!$M$18=0,NA(),ABS(M24-IF(AND(Model!$M$16=1,M$4&gt;=Model!$M$13-0.000000001,M$4&lt;=Model!$M$13+Model!$M$15+0.000000001,$A24&gt;=Model!$M$14-0.000000001,$A24&lt;=Model!$M$14+Model!$M$15+0.000000001),Model!$M$12,(Model!$AJ$13*L24+Model!$AJ$14*N24+Model!$AJ$15*M23+Model!$AJ$16*M25)/Model!$AJ$17)))</f>
        <v>0</v>
      </c>
      <c r="N70" s="15">
        <f ca="1">IF(Model!$M$18=0,NA(),ABS(N24-IF(AND(Model!$M$16=1,N$4&gt;=Model!$M$13-0.000000001,N$4&lt;=Model!$M$13+Model!$M$15+0.000000001,$A24&gt;=Model!$M$14-0.000000001,$A24&lt;=Model!$M$14+Model!$M$15+0.000000001),Model!$M$12,(Model!$AJ$13*M24+Model!$AJ$14*O24+Model!$AJ$15*N23+Model!$AJ$16*N25)/Model!$AJ$17)))</f>
        <v>1.1102230246251565E-16</v>
      </c>
      <c r="O70" s="15">
        <f ca="1">IF(Model!$M$18=0,NA(),ABS(O24-IF(AND(Model!$M$16=1,O$4&gt;=Model!$M$13-0.000000001,O$4&lt;=Model!$M$13+Model!$M$15+0.000000001,$A24&gt;=Model!$M$14-0.000000001,$A24&lt;=Model!$M$14+Model!$M$15+0.000000001),Model!$M$12,(Model!$AJ$13*N24+Model!$AJ$14*P24+Model!$AJ$15*O23+Model!$AJ$16*O25)/Model!$AJ$17)))</f>
        <v>1.1102230246251565E-16</v>
      </c>
      <c r="P70" s="15">
        <f ca="1">IF(Model!$M$18=0,NA(),ABS(P24-IF(AND(Model!$M$16=1,P$4&gt;=Model!$M$13-0.000000001,P$4&lt;=Model!$M$13+Model!$M$15+0.000000001,$A24&gt;=Model!$M$14-0.000000001,$A24&lt;=Model!$M$14+Model!$M$15+0.000000001),Model!$M$12,(Model!$AJ$13*O24+Model!$AJ$14*Q24+Model!$AJ$15*P23+Model!$AJ$16*P25)/Model!$AJ$17)))</f>
        <v>1.1102230246251565E-16</v>
      </c>
      <c r="Q70" s="15">
        <f ca="1">IF(Model!$M$18=0,NA(),ABS(Q24-IF(AND(Model!$M$16=1,Q$4&gt;=Model!$M$13-0.000000001,Q$4&lt;=Model!$M$13+Model!$M$15+0.000000001,$A24&gt;=Model!$M$14-0.000000001,$A24&lt;=Model!$M$14+Model!$M$15+0.000000001),Model!$M$12,(Model!$AJ$13*P24+Model!$AJ$14*R24+Model!$AJ$15*Q23+Model!$AJ$16*Q25)/Model!$AJ$17)))</f>
        <v>0</v>
      </c>
      <c r="R70" s="15">
        <f>IF(Model!$M$18=0,NA(),ABS(R24-IF(AND(Model!$M$16=1,R$4&gt;=Model!$M$13-0.000000001,R$4&lt;=Model!$M$13+Model!$M$15+0.000000001,$A24&gt;=Model!$M$14-0.000000001,$A24&lt;=Model!$M$14+Model!$M$15+0.000000001),Model!$M$12,(Model!$AJ$13*Q24+Model!$AJ$14*S24+Model!$AJ$15*R23+Model!$AJ$16*R25)/Model!$AJ$17)))</f>
        <v>0</v>
      </c>
      <c r="S70" s="15">
        <f>IF(Model!$M$18=0,NA(),ABS(S24-IF(AND(Model!$M$16=1,S$4&gt;=Model!$M$13-0.000000001,S$4&lt;=Model!$M$13+Model!$M$15+0.000000001,$A24&gt;=Model!$M$14-0.000000001,$A24&lt;=Model!$M$14+Model!$M$15+0.000000001),Model!$M$12,(Model!$AJ$13*R24+Model!$AJ$14*T24+Model!$AJ$15*S23+Model!$AJ$16*S25)/Model!$AJ$17)))</f>
        <v>0</v>
      </c>
      <c r="T70" s="15">
        <f>IF(Model!$M$18=0,NA(),ABS(T24-IF(AND(Model!$M$16=1,T$4&gt;=Model!$M$13-0.000000001,T$4&lt;=Model!$M$13+Model!$M$15+0.000000001,$A24&gt;=Model!$M$14-0.000000001,$A24&lt;=Model!$M$14+Model!$M$15+0.000000001),Model!$M$12,(Model!$AJ$13*S24+Model!$AJ$14*U24+Model!$AJ$15*T23+Model!$AJ$16*T25)/Model!$AJ$17)))</f>
        <v>0</v>
      </c>
      <c r="U70" s="15">
        <f>IF(Model!$M$18=0,NA(),ABS(U24-IF(AND(Model!$M$16=1,U$4&gt;=Model!$M$13-0.000000001,U$4&lt;=Model!$M$13+Model!$M$15+0.000000001,$A24&gt;=Model!$M$14-0.000000001,$A24&lt;=Model!$M$14+Model!$M$15+0.000000001),Model!$M$12,(Model!$AJ$13*T24+Model!$AJ$14*V24+Model!$AJ$15*U23+Model!$AJ$16*U25)/Model!$AJ$17)))</f>
        <v>0</v>
      </c>
      <c r="V70" s="15">
        <f>IF(Model!$M$18=0,NA(),ABS(V24-IF(AND(Model!$M$16=1,V$4&gt;=Model!$M$13-0.000000001,V$4&lt;=Model!$M$13+Model!$M$15+0.000000001,$A24&gt;=Model!$M$14-0.000000001,$A24&lt;=Model!$M$14+Model!$M$15+0.000000001),Model!$M$12,(Model!$AJ$13*U24+Model!$AJ$14*W24+Model!$AJ$15*V23+Model!$AJ$16*V25)/Model!$AJ$17)))</f>
        <v>0</v>
      </c>
      <c r="W70" s="15">
        <f>IF(Model!$M$18=0,NA(),ABS(W24-IF(AND(Model!$M$16=1,W$4&gt;=Model!$M$13-0.000000001,W$4&lt;=Model!$M$13+Model!$M$15+0.000000001,$A24&gt;=Model!$M$14-0.000000001,$A24&lt;=Model!$M$14+Model!$M$15+0.000000001),Model!$M$12,(Model!$AJ$13*V24+Model!$AJ$14*X24+Model!$AJ$15*W23+Model!$AJ$16*W25)/Model!$AJ$17)))</f>
        <v>0</v>
      </c>
      <c r="X70" s="15">
        <f>IF(Model!$M$18=0,NA(),ABS(X24-IF(AND(Model!$M$16=1,X$4&gt;=Model!$M$13-0.000000001,X$4&lt;=Model!$M$13+Model!$M$15+0.000000001,$A24&gt;=Model!$M$14-0.000000001,$A24&lt;=Model!$M$14+Model!$M$15+0.000000001),Model!$M$12,(Model!$AJ$13*W24+Model!$AJ$14*Y24+Model!$AJ$15*X23+Model!$AJ$16*X25)/Model!$AJ$17)))</f>
        <v>0</v>
      </c>
      <c r="Y70" s="15">
        <f>IF(Model!$M$18=0,NA(),ABS(Y24-IF(AND(Model!$M$16=1,Y$4&gt;=Model!$M$13-0.000000001,Y$4&lt;=Model!$M$13+Model!$M$15+0.000000001,$A24&gt;=Model!$M$14-0.000000001,$A24&lt;=Model!$M$14+Model!$M$15+0.000000001),Model!$M$12,(Model!$AJ$13*X24+Model!$AJ$14*Z24+Model!$AJ$15*Y23+Model!$AJ$16*Y25)/Model!$AJ$17)))</f>
        <v>0</v>
      </c>
      <c r="Z70" s="15">
        <f>IF(Model!$M$18=0,NA(),ABS(Z24-IF(AND(Model!$M$16=1,Z$4&gt;=Model!$M$13-0.000000001,Z$4&lt;=Model!$M$13+Model!$M$15+0.000000001,$A24&gt;=Model!$M$14-0.000000001,$A24&lt;=Model!$M$14+Model!$M$15+0.000000001),Model!$M$12,(Model!$AJ$13*Y24+Model!$AJ$14*AA24+Model!$AJ$15*Z23+Model!$AJ$16*Z25)/Model!$AJ$17)))</f>
        <v>0</v>
      </c>
      <c r="AA70" s="15">
        <f>IF(Model!$M$18=0,NA(),ABS(AA24-IF(AND(Model!$M$16=1,AA$4&gt;=Model!$M$13-0.000000001,AA$4&lt;=Model!$M$13+Model!$M$15+0.000000001,$A24&gt;=Model!$M$14-0.000000001,$A24&lt;=Model!$M$14+Model!$M$15+0.000000001),Model!$M$12,(Model!$AJ$13*Z24+Model!$AJ$14*AB24+Model!$AJ$15*AA23+Model!$AJ$16*AA25)/Model!$AJ$17)))</f>
        <v>0</v>
      </c>
      <c r="AB70" s="15">
        <f>IF(Model!$M$18=0,NA(),ABS(AB24-IF(AND(Model!$M$16=1,AB$4&gt;=Model!$M$13-0.000000001,AB$4&lt;=Model!$M$13+Model!$M$15+0.000000001,$A24&gt;=Model!$M$14-0.000000001,$A24&lt;=Model!$M$14+Model!$M$15+0.000000001),Model!$M$12,(Model!$AJ$13*AA24+Model!$AJ$14*AC24+Model!$AJ$15*AB23+Model!$AJ$16*AB25)/Model!$AJ$17)))</f>
        <v>0</v>
      </c>
      <c r="AC70" s="15">
        <f ca="1">IF(Model!$M$18=0,NA(),ABS(AC24-IF(AND(Model!$M$16=1,AC$4&gt;=Model!$M$13-0.000000001,AC$4&lt;=Model!$M$13+Model!$M$15+0.000000001,$A24&gt;=Model!$M$14-0.000000001,$A24&lt;=Model!$M$14+Model!$M$15+0.000000001),Model!$M$12,(Model!$AJ$13*AB24+Model!$AJ$14*AD24+Model!$AJ$15*AC23+Model!$AJ$16*AC25)/Model!$AJ$17)))</f>
        <v>2.6714741530042829E-16</v>
      </c>
      <c r="AD70" s="15">
        <f ca="1">IF(Model!$M$18=0,NA(),ABS(AD24-IF(AND(Model!$M$16=1,AD$4&gt;=Model!$M$13-0.000000001,AD$4&lt;=Model!$M$13+Model!$M$15+0.000000001,$A24&gt;=Model!$M$14-0.000000001,$A24&lt;=Model!$M$14+Model!$M$15+0.000000001),Model!$M$12,(Model!$AJ$13*AC24+Model!$AJ$14*AE24+Model!$AJ$15*AD23+Model!$AJ$16*AD25)/Model!$AJ$17)))</f>
        <v>5.3082538364890297E-16</v>
      </c>
      <c r="AE70" s="15">
        <f ca="1">IF(Model!$M$18=0,NA(),ABS(AE24-IF(AND(Model!$M$16=1,AE$4&gt;=Model!$M$13-0.000000001,AE$4&lt;=Model!$M$13+Model!$M$15+0.000000001,$A24&gt;=Model!$M$14-0.000000001,$A24&lt;=Model!$M$14+Model!$M$15+0.000000001),Model!$M$12,(Model!$AJ$13*AD24+Model!$AJ$14*AF24+Model!$AJ$15*AE23+Model!$AJ$16*AE25)/Model!$AJ$17)))</f>
        <v>8.6736173798840355E-16</v>
      </c>
      <c r="AF70" s="15">
        <f ca="1">IF(Model!$M$18=0,NA(),ABS(AF24-IF(AND(Model!$M$16=1,AF$4&gt;=Model!$M$13-0.000000001,AF$4&lt;=Model!$M$13+Model!$M$15+0.000000001,$A24&gt;=Model!$M$14-0.000000001,$A24&lt;=Model!$M$14+Model!$M$15+0.000000001),Model!$M$12,(Model!$AJ$13*AE24+Model!$AJ$14*AG24+Model!$AJ$15*AF23+Model!$AJ$16*AF25)/Model!$AJ$17)))</f>
        <v>1.3045120539345589E-15</v>
      </c>
      <c r="AG70" s="15">
        <f ca="1">IF(Model!$M$18=0,NA(),ABS(AG24-IF(AND(Model!$M$16=1,AG$4&gt;=Model!$M$13-0.000000001,AG$4&lt;=Model!$M$13+Model!$M$15+0.000000001,$A24&gt;=Model!$M$14-0.000000001,$A24&lt;=Model!$M$14+Model!$M$15+0.000000001),Model!$M$12,(Model!$AJ$13*AF24+Model!$AJ$14*AH24+Model!$AJ$15*AG23+Model!$AJ$16*AG25)/Model!$AJ$17)))</f>
        <v>1.8596235662471372E-15</v>
      </c>
      <c r="AH70" s="15">
        <f ca="1">IF(Model!$M$18=0,NA(),ABS(AH24-IF(AND(Model!$M$16=1,AH$4&gt;=Model!$M$13-0.000000001,AH$4&lt;=Model!$M$13+Model!$M$15+0.000000001,$A24&gt;=Model!$M$14-0.000000001,$A24&lt;=Model!$M$14+Model!$M$15+0.000000001),Model!$M$12,(Model!$AJ$13*AG24+Model!$AJ$14*AI24+Model!$AJ$15*AH23+Model!$AJ$16*AH25)/Model!$AJ$17)))</f>
        <v>2.5951463200613034E-15</v>
      </c>
      <c r="AI70" s="15">
        <f ca="1">IF(Model!$M$18=0,NA(),ABS(AI24-IF(AND(Model!$M$16=1,AI$4&gt;=Model!$M$13-0.000000001,AI$4&lt;=Model!$M$13+Model!$M$15+0.000000001,$A24&gt;=Model!$M$14-0.000000001,$A24&lt;=Model!$M$14+Model!$M$15+0.000000001),Model!$M$12,(Model!$AJ$13*AH24+Model!$AJ$14*AJ24+Model!$AJ$15*AI23+Model!$AJ$16*AI25)/Model!$AJ$17)))</f>
        <v>3.4416913763379853E-15</v>
      </c>
      <c r="AJ70" s="15">
        <f ca="1">IF(Model!$M$18=0,NA(),ABS(AJ24-IF(AND(Model!$M$16=1,AJ$4&gt;=Model!$M$13-0.000000001,AJ$4&lt;=Model!$M$13+Model!$M$15+0.000000001,$A24&gt;=Model!$M$14-0.000000001,$A24&lt;=Model!$M$14+Model!$M$15+0.000000001),Model!$M$12,(Model!$AJ$13*AI24+Model!$AJ$14*AK24+Model!$AJ$15*AJ23+Model!$AJ$16*AJ25)/Model!$AJ$17)))</f>
        <v>4.5657921887709563E-15</v>
      </c>
      <c r="AK70" s="15">
        <f ca="1">IF(Model!$M$18=0,NA(),ABS(AK24-IF(AND(Model!$M$16=1,AK$4&gt;=Model!$M$13-0.000000001,AK$4&lt;=Model!$M$13+Model!$M$15+0.000000001,$A24&gt;=Model!$M$14-0.000000001,$A24&lt;=Model!$M$14+Model!$M$15+0.000000001),Model!$M$12,(Model!$AJ$13*AJ24+Model!$AJ$14*AL24+Model!$AJ$15*AK23+Model!$AJ$16*AK25)/Model!$AJ$17)))</f>
        <v>5.9396931817445875E-15</v>
      </c>
      <c r="AL70" s="15">
        <f ca="1">IF(Model!$M$18=0,NA(),ABS(AL24-IF(AND(Model!$M$16=1,AL$4&gt;=Model!$M$13-0.000000001,AL$4&lt;=Model!$M$13+Model!$M$15+0.000000001,$A24&gt;=Model!$M$14-0.000000001,$A24&lt;=Model!$M$14+Model!$M$15+0.000000001),Model!$M$12,(Model!$AJ$13*AK24+Model!$AJ$14*AM24+Model!$AJ$15*AL23+Model!$AJ$16*AL25)/Model!$AJ$17)))</f>
        <v>7.6327832942979512E-15</v>
      </c>
      <c r="AM70" s="15">
        <f ca="1">IF(Model!$M$18=0,NA(),ABS(AM24-IF(AND(Model!$M$16=1,AM$4&gt;=Model!$M$13-0.000000001,AM$4&lt;=Model!$M$13+Model!$M$15+0.000000001,$A24&gt;=Model!$M$14-0.000000001,$A24&lt;=Model!$M$14+Model!$M$15+0.000000001),Model!$M$12,(Model!$AJ$13*AL24+Model!$AJ$14*AN24+Model!$AJ$15*AM23+Model!$AJ$16*AM25)/Model!$AJ$17)))</f>
        <v>9.6034291630076041E-15</v>
      </c>
      <c r="AN70" s="15">
        <f ca="1">IF(Model!$M$18=0,NA(),ABS(AN24-IF(AND(Model!$M$16=1,AN$4&gt;=Model!$M$13-0.000000001,AN$4&lt;=Model!$M$13+Model!$M$15+0.000000001,$A24&gt;=Model!$M$14-0.000000001,$A24&lt;=Model!$M$14+Model!$M$15+0.000000001),Model!$M$12,(Model!$AJ$13*AM24+Model!$AJ$14*AO24+Model!$AJ$15*AN23+Model!$AJ$16*AN25)/Model!$AJ$17)))</f>
        <v>1.2073675392798577E-14</v>
      </c>
      <c r="AO70" s="15">
        <f ca="1">IF(Model!$M$18=0,NA(),ABS(AO24-IF(AND(Model!$M$16=1,AO$4&gt;=Model!$M$13-0.000000001,AO$4&lt;=Model!$M$13+Model!$M$15+0.000000001,$A24&gt;=Model!$M$14-0.000000001,$A24&lt;=Model!$M$14+Model!$M$15+0.000000001),Model!$M$12,(Model!$AJ$13*AN24+Model!$AJ$14*AP24+Model!$AJ$15*AO23+Model!$AJ$16*AO25)/Model!$AJ$17)))</f>
        <v>1.5043521983670871E-14</v>
      </c>
      <c r="AP70" s="15">
        <f ca="1">IF(Model!$M$18=0,NA(),ABS(AP24-IF(AND(Model!$M$16=1,AP$4&gt;=Model!$M$13-0.000000001,AP$4&lt;=Model!$M$13+Model!$M$15+0.000000001,$A24&gt;=Model!$M$14-0.000000001,$A24&lt;=Model!$M$14+Model!$M$15+0.000000001),Model!$M$12,(Model!$AJ$13*AO24+Model!$AJ$14*AQ24+Model!$AJ$15*AP23+Model!$AJ$16*AP25)/Model!$AJ$17)))</f>
        <v>1.8623991238087001E-14</v>
      </c>
      <c r="AQ70" s="15">
        <f ca="1">IF(Model!$M$18=0,NA(),ABS(AQ24-IF(AND(Model!$M$16=1,AQ$4&gt;=Model!$M$13-0.000000001,AQ$4&lt;=Model!$M$13+Model!$M$15+0.000000001,$A24&gt;=Model!$M$14-0.000000001,$A24&lt;=Model!$M$14+Model!$M$15+0.000000001),Model!$M$12,(Model!$AJ$13*AP24+Model!$AJ$14*AR24+Model!$AJ$15*AQ23+Model!$AJ$16*AQ25)/Model!$AJ$17)))</f>
        <v>2.2842838731662596E-14</v>
      </c>
      <c r="AR70" s="15">
        <f ca="1">IF(Model!$M$18=0,NA(),ABS(AR24-IF(AND(Model!$M$16=1,AR$4&gt;=Model!$M$13-0.000000001,AR$4&lt;=Model!$M$13+Model!$M$15+0.000000001,$A24&gt;=Model!$M$14-0.000000001,$A24&lt;=Model!$M$14+Model!$M$15+0.000000001),Model!$M$12,(Model!$AJ$13*AQ24+Model!$AJ$14*AS24+Model!$AJ$15*AR23+Model!$AJ$16*AR25)/Model!$AJ$17)))</f>
        <v>2.7866597918091429E-14</v>
      </c>
      <c r="AS70" s="15">
        <f ca="1">IF(Model!$M$18=0,NA(),ABS(AS24-IF(AND(Model!$M$16=1,AS$4&gt;=Model!$M$13-0.000000001,AS$4&lt;=Model!$M$13+Model!$M$15+0.000000001,$A24&gt;=Model!$M$14-0.000000001,$A24&lt;=Model!$M$14+Model!$M$15+0.000000001),Model!$M$12,(Model!$AJ$13*AR24+Model!$AJ$14*AT24+Model!$AJ$15*AS23+Model!$AJ$16*AS25)/Model!$AJ$17)))</f>
        <v>3.3834046675451646E-14</v>
      </c>
      <c r="AT70" s="15">
        <f ca="1">IF(Model!$M$18=0,NA(),ABS(AT24-IF(AND(Model!$M$16=1,AT$4&gt;=Model!$M$13-0.000000001,AT$4&lt;=Model!$M$13+Model!$M$15+0.000000001,$A24&gt;=Model!$M$14-0.000000001,$A24&lt;=Model!$M$14+Model!$M$15+0.000000001),Model!$M$12,(Model!$AJ$13*AS24+Model!$AJ$14*AU24+Model!$AJ$15*AT23+Model!$AJ$16*AT25)/Model!$AJ$17)))</f>
        <v>4.0745185003743245E-14</v>
      </c>
      <c r="AU70" s="15">
        <f ca="1">IF(Model!$M$18=0,NA(),ABS(AU24-IF(AND(Model!$M$16=1,AU$4&gt;=Model!$M$13-0.000000001,AU$4&lt;=Model!$M$13+Model!$M$15+0.000000001,$A24&gt;=Model!$M$14-0.000000001,$A24&lt;=Model!$M$14+Model!$M$15+0.000000001),Model!$M$12,(Model!$AJ$13*AT24+Model!$AJ$14*AV24+Model!$AJ$15*AU23+Model!$AJ$16*AU25)/Model!$AJ$17)))</f>
        <v>4.8849813083506888E-14</v>
      </c>
      <c r="AV70" s="15">
        <f ca="1">IF(Model!$M$18=0,NA(),ABS(AV24-IF(AND(Model!$M$16=1,AV$4&gt;=Model!$M$13-0.000000001,AV$4&lt;=Model!$M$13+Model!$M$15+0.000000001,$A24&gt;=Model!$M$14-0.000000001,$A24&lt;=Model!$M$14+Model!$M$15+0.000000001),Model!$M$12,(Model!$AJ$13*AU24+Model!$AJ$14*AW24+Model!$AJ$15*AV23+Model!$AJ$16*AV25)/Model!$AJ$17)))</f>
        <v>5.8064664187895687E-14</v>
      </c>
      <c r="AW70" s="15">
        <f ca="1">IF(Model!$M$18=0,NA(),ABS(AW24-IF(AND(Model!$M$16=1,AW$4&gt;=Model!$M$13-0.000000001,AW$4&lt;=Model!$M$13+Model!$M$15+0.000000001,$A24&gt;=Model!$M$14-0.000000001,$A24&lt;=Model!$M$14+Model!$M$15+0.000000001),Model!$M$12,(Model!$AJ$13*AV24+Model!$AJ$14*AX24+Model!$AJ$15*AW23+Model!$AJ$16*AW25)/Model!$AJ$17)))</f>
        <v>6.8778316375528448E-14</v>
      </c>
      <c r="AX70" s="15">
        <f ca="1">IF(Model!$M$18=0,NA(),ABS(AX24-IF(AND(Model!$M$16=1,AX$4&gt;=Model!$M$13-0.000000001,AX$4&lt;=Model!$M$13+Model!$M$15+0.000000001,$A24&gt;=Model!$M$14-0.000000001,$A24&lt;=Model!$M$14+Model!$M$15+0.000000001),Model!$M$12,(Model!$AJ$13*AW24+Model!$AJ$14*AY24+Model!$AJ$15*AX23+Model!$AJ$16*AX25)/Model!$AJ$17)))</f>
        <v>8.0879747343942654E-14</v>
      </c>
      <c r="AY70" s="15">
        <f ca="1">IF(Model!$M$18=0,NA(),ABS(AY24-IF(AND(Model!$M$16=1,AY$4&gt;=Model!$M$13-0.000000001,AY$4&lt;=Model!$M$13+Model!$M$15+0.000000001,$A24&gt;=Model!$M$14-0.000000001,$A24&lt;=Model!$M$14+Model!$M$15+0.000000001),Model!$M$12,(Model!$AJ$13*AX24+Model!$AJ$14*AZ24+Model!$AJ$15*AY23+Model!$AJ$16*AY25)/Model!$AJ$17)))</f>
        <v>9.4591001698063337E-14</v>
      </c>
      <c r="AZ70" s="15">
        <f ca="1">IF(Model!$M$18=0,NA(),ABS(AZ24-IF(AND(Model!$M$16=1,AZ$4&gt;=Model!$M$13-0.000000001,AZ$4&lt;=Model!$M$13+Model!$M$15+0.000000001,$A24&gt;=Model!$M$14-0.000000001,$A24&lt;=Model!$M$14+Model!$M$15+0.000000001),Model!$M$12,(Model!$AJ$13*AY24+Model!$AJ$14*BA24+Model!$AJ$15*AZ23+Model!$AJ$16*AZ25)/Model!$AJ$17)))</f>
        <v>1.0974554598419672E-13</v>
      </c>
      <c r="BA70" s="15">
        <f ca="1">IF(Model!$M$18=0,NA(),ABS(BA24-IF(AND(Model!$M$16=1,BA$4&gt;=Model!$M$13-0.000000001,BA$4&lt;=Model!$M$13+Model!$M$15+0.000000001,$A24&gt;=Model!$M$14-0.000000001,$A24&lt;=Model!$M$14+Model!$M$15+0.000000001),Model!$M$12,(Model!$AJ$13*AZ24+Model!$AJ$14*BB24+Model!$AJ$15*BA23+Model!$AJ$16*BA25)/Model!$AJ$17)))</f>
        <v>1.2645440250480533E-13</v>
      </c>
      <c r="BB70" s="15">
        <f ca="1">IF(Model!$M$18=0,NA(),ABS(BB24-IF(AND(Model!$M$16=1,BB$4&gt;=Model!$M$13-0.000000001,BB$4&lt;=Model!$M$13+Model!$M$15+0.000000001,$A24&gt;=Model!$M$14-0.000000001,$A24&lt;=Model!$M$14+Model!$M$15+0.000000001),Model!$M$12,(Model!$AJ$13*BA24+Model!$AJ$14*BC24+Model!$AJ$15*BB23+Model!$AJ$16*BB25)/Model!$AJ$17)))</f>
        <v>1.4449552665496412E-13</v>
      </c>
      <c r="BC70" s="15">
        <f ca="1">IF(Model!$M$18=0,NA(),ABS(BC24-IF(AND(Model!$M$16=1,BC$4&gt;=Model!$M$13-0.000000001,BC$4&lt;=Model!$M$13+Model!$M$15+0.000000001,$A24&gt;=Model!$M$14-0.000000001,$A24&lt;=Model!$M$14+Model!$M$15+0.000000001),Model!$M$12,(Model!$AJ$13*BB24+Model!$AJ$14*BD24+Model!$AJ$15*BC23+Model!$AJ$16*BC25)/Model!$AJ$17)))</f>
        <v>1.6364687382974807E-13</v>
      </c>
      <c r="BD70" s="15">
        <f ca="1">IF(Model!$M$18=0,NA(),ABS(BD24-IF(AND(Model!$M$16=1,BD$4&gt;=Model!$M$13-0.000000001,BD$4&lt;=Model!$M$13+Model!$M$15+0.000000001,$A24&gt;=Model!$M$14-0.000000001,$A24&lt;=Model!$M$14+Model!$M$15+0.000000001),Model!$M$12,(Model!$AJ$13*BC24+Model!$AJ$14*BE24+Model!$AJ$15*BD23+Model!$AJ$16*BD25)/Model!$AJ$17)))</f>
        <v>1.8329782136561334E-13</v>
      </c>
      <c r="BE70" s="15">
        <f ca="1">IF(Model!$M$18=0,NA(),ABS(BE24-IF(AND(Model!$M$16=1,BE$4&gt;=Model!$M$13-0.000000001,BE$4&lt;=Model!$M$13+Model!$M$15+0.000000001,$A24&gt;=Model!$M$14-0.000000001,$A24&lt;=Model!$M$14+Model!$M$15+0.000000001),Model!$M$12,(Model!$AJ$13*BD24+Model!$AJ$14*BF24+Model!$AJ$15*BE23+Model!$AJ$16*BE25)/Model!$AJ$17)))</f>
        <v>2.0305979120394113E-13</v>
      </c>
      <c r="BF70" s="15">
        <f ca="1">IF(Model!$M$18=0,NA(),ABS(BF24-IF(AND(Model!$M$16=1,BF$4&gt;=Model!$M$13-0.000000001,BF$4&lt;=Model!$M$13+Model!$M$15+0.000000001,$A24&gt;=Model!$M$14-0.000000001,$A24&lt;=Model!$M$14+Model!$M$15+0.000000001),Model!$M$12,(Model!$AJ$13*BE24+Model!$AJ$14*BG24+Model!$AJ$15*BF23+Model!$AJ$16*BF25)/Model!$AJ$17)))</f>
        <v>2.2160051571518125E-13</v>
      </c>
      <c r="BG70" s="15">
        <f ca="1">IF(Model!$M$18=0,NA(),ABS(BG24-IF(AND(Model!$M$16=1,BG$4&gt;=Model!$M$13-0.000000001,BG$4&lt;=Model!$M$13+Model!$M$15+0.000000001,$A24&gt;=Model!$M$14-0.000000001,$A24&lt;=Model!$M$14+Model!$M$15+0.000000001),Model!$M$12,(Model!$AJ$13*BF24+Model!$AJ$14*BH24+Model!$AJ$15*BG23+Model!$AJ$16*BG25)/Model!$AJ$17)))</f>
        <v>2.3769874957224602E-13</v>
      </c>
      <c r="BH70" s="15">
        <f ca="1">IF(Model!$M$18=0,NA(),ABS(BH24-IF(AND(Model!$M$16=1,BH$4&gt;=Model!$M$13-0.000000001,BH$4&lt;=Model!$M$13+Model!$M$15+0.000000001,$A24&gt;=Model!$M$14-0.000000001,$A24&lt;=Model!$M$14+Model!$M$15+0.000000001),Model!$M$12,(Model!$AJ$13*BG24+Model!$AJ$14*BI24+Model!$AJ$15*BH23+Model!$AJ$16*BH25)/Model!$AJ$17)))</f>
        <v>2.4913404672588513E-13</v>
      </c>
      <c r="BI70" s="15">
        <f ca="1">IF(Model!$M$18=0,NA(),ABS(BI24-IF(AND(Model!$M$16=1,BI$4&gt;=Model!$M$13-0.000000001,BI$4&lt;=Model!$M$13+Model!$M$15+0.000000001,$A24&gt;=Model!$M$14-0.000000001,$A24&lt;=Model!$M$14+Model!$M$15+0.000000001),Model!$M$12,(Model!$AJ$13*BH24+Model!$AJ$14*BJ24+Model!$AJ$15*BI23+Model!$AJ$16*BI25)/Model!$AJ$17)))</f>
        <v>2.535194276731545E-13</v>
      </c>
      <c r="BJ70" s="15">
        <f ca="1">IF(Model!$M$18=0,NA(),ABS(BJ24-IF(AND(Model!$M$16=1,BJ$4&gt;=Model!$M$13-0.000000001,BJ$4&lt;=Model!$M$13+Model!$M$15+0.000000001,$A24&gt;=Model!$M$14-0.000000001,$A24&lt;=Model!$M$14+Model!$M$15+0.000000001),Model!$M$12,BI24)))</f>
        <v>0</v>
      </c>
      <c r="BK70" s="1"/>
    </row>
    <row r="71" spans="1:63" ht="13.5" customHeight="1">
      <c r="A71" s="1"/>
      <c r="B71" s="15">
        <f>IF(Model!$M$18=0,NA(),ABS(B25-IF(AND(Model!$M$16=1,B$4&gt;=Model!$M$13-0.000000001,B$4&lt;=Model!$M$13+Model!$M$15+0.000000001,$A25&gt;=Model!$M$14-0.000000001,$A25&lt;=Model!$M$14+Model!$M$15+0.000000001),Model!$M$12,Model!$M$11)))</f>
        <v>0</v>
      </c>
      <c r="C71" s="15">
        <f ca="1">IF(Model!$M$18=0,NA(),ABS(C25-IF(AND(Model!$M$16=1,C$4&gt;=Model!$M$13-0.000000001,C$4&lt;=Model!$M$13+Model!$M$15+0.000000001,$A25&gt;=Model!$M$14-0.000000001,$A25&lt;=Model!$M$14+Model!$M$15+0.000000001),Model!$M$12,(Model!$AJ$13*B25+Model!$AJ$14*D25+Model!$AJ$15*C24+Model!$AJ$16*C26)/Model!$AJ$17)))</f>
        <v>0</v>
      </c>
      <c r="D71" s="15">
        <f ca="1">IF(Model!$M$18=0,NA(),ABS(D25-IF(AND(Model!$M$16=1,D$4&gt;=Model!$M$13-0.000000001,D$4&lt;=Model!$M$13+Model!$M$15+0.000000001,$A25&gt;=Model!$M$14-0.000000001,$A25&lt;=Model!$M$14+Model!$M$15+0.000000001),Model!$M$12,(Model!$AJ$13*C25+Model!$AJ$14*E25+Model!$AJ$15*D24+Model!$AJ$16*D26)/Model!$AJ$17)))</f>
        <v>0</v>
      </c>
      <c r="E71" s="15">
        <f ca="1">IF(Model!$M$18=0,NA(),ABS(E25-IF(AND(Model!$M$16=1,E$4&gt;=Model!$M$13-0.000000001,E$4&lt;=Model!$M$13+Model!$M$15+0.000000001,$A25&gt;=Model!$M$14-0.000000001,$A25&lt;=Model!$M$14+Model!$M$15+0.000000001),Model!$M$12,(Model!$AJ$13*D25+Model!$AJ$14*F25+Model!$AJ$15*E24+Model!$AJ$16*E26)/Model!$AJ$17)))</f>
        <v>1.1102230246251565E-16</v>
      </c>
      <c r="F71" s="15">
        <f ca="1">IF(Model!$M$18=0,NA(),ABS(F25-IF(AND(Model!$M$16=1,F$4&gt;=Model!$M$13-0.000000001,F$4&lt;=Model!$M$13+Model!$M$15+0.000000001,$A25&gt;=Model!$M$14-0.000000001,$A25&lt;=Model!$M$14+Model!$M$15+0.000000001),Model!$M$12,(Model!$AJ$13*E25+Model!$AJ$14*G25+Model!$AJ$15*F24+Model!$AJ$16*F26)/Model!$AJ$17)))</f>
        <v>0</v>
      </c>
      <c r="G71" s="15">
        <f ca="1">IF(Model!$M$18=0,NA(),ABS(G25-IF(AND(Model!$M$16=1,G$4&gt;=Model!$M$13-0.000000001,G$4&lt;=Model!$M$13+Model!$M$15+0.000000001,$A25&gt;=Model!$M$14-0.000000001,$A25&lt;=Model!$M$14+Model!$M$15+0.000000001),Model!$M$12,(Model!$AJ$13*F25+Model!$AJ$14*H25+Model!$AJ$15*G24+Model!$AJ$16*G26)/Model!$AJ$17)))</f>
        <v>0</v>
      </c>
      <c r="H71" s="15">
        <f ca="1">IF(Model!$M$18=0,NA(),ABS(H25-IF(AND(Model!$M$16=1,H$4&gt;=Model!$M$13-0.000000001,H$4&lt;=Model!$M$13+Model!$M$15+0.000000001,$A25&gt;=Model!$M$14-0.000000001,$A25&lt;=Model!$M$14+Model!$M$15+0.000000001),Model!$M$12,(Model!$AJ$13*G25+Model!$AJ$14*I25+Model!$AJ$15*H24+Model!$AJ$16*H26)/Model!$AJ$17)))</f>
        <v>2.2204460492503131E-16</v>
      </c>
      <c r="I71" s="15">
        <f ca="1">IF(Model!$M$18=0,NA(),ABS(I25-IF(AND(Model!$M$16=1,I$4&gt;=Model!$M$13-0.000000001,I$4&lt;=Model!$M$13+Model!$M$15+0.000000001,$A25&gt;=Model!$M$14-0.000000001,$A25&lt;=Model!$M$14+Model!$M$15+0.000000001),Model!$M$12,(Model!$AJ$13*H25+Model!$AJ$14*J25+Model!$AJ$15*I24+Model!$AJ$16*I26)/Model!$AJ$17)))</f>
        <v>1.1102230246251565E-16</v>
      </c>
      <c r="J71" s="15">
        <f ca="1">IF(Model!$M$18=0,NA(),ABS(J25-IF(AND(Model!$M$16=1,J$4&gt;=Model!$M$13-0.000000001,J$4&lt;=Model!$M$13+Model!$M$15+0.000000001,$A25&gt;=Model!$M$14-0.000000001,$A25&lt;=Model!$M$14+Model!$M$15+0.000000001),Model!$M$12,(Model!$AJ$13*I25+Model!$AJ$14*K25+Model!$AJ$15*J24+Model!$AJ$16*J26)/Model!$AJ$17)))</f>
        <v>2.2204460492503131E-16</v>
      </c>
      <c r="K71" s="15">
        <f ca="1">IF(Model!$M$18=0,NA(),ABS(K25-IF(AND(Model!$M$16=1,K$4&gt;=Model!$M$13-0.000000001,K$4&lt;=Model!$M$13+Model!$M$15+0.000000001,$A25&gt;=Model!$M$14-0.000000001,$A25&lt;=Model!$M$14+Model!$M$15+0.000000001),Model!$M$12,(Model!$AJ$13*J25+Model!$AJ$14*L25+Model!$AJ$15*K24+Model!$AJ$16*K26)/Model!$AJ$17)))</f>
        <v>0</v>
      </c>
      <c r="L71" s="15">
        <f ca="1">IF(Model!$M$18=0,NA(),ABS(L25-IF(AND(Model!$M$16=1,L$4&gt;=Model!$M$13-0.000000001,L$4&lt;=Model!$M$13+Model!$M$15+0.000000001,$A25&gt;=Model!$M$14-0.000000001,$A25&lt;=Model!$M$14+Model!$M$15+0.000000001),Model!$M$12,(Model!$AJ$13*K25+Model!$AJ$14*M25+Model!$AJ$15*L24+Model!$AJ$16*L26)/Model!$AJ$17)))</f>
        <v>2.2204460492503131E-16</v>
      </c>
      <c r="M71" s="15">
        <f ca="1">IF(Model!$M$18=0,NA(),ABS(M25-IF(AND(Model!$M$16=1,M$4&gt;=Model!$M$13-0.000000001,M$4&lt;=Model!$M$13+Model!$M$15+0.000000001,$A25&gt;=Model!$M$14-0.000000001,$A25&lt;=Model!$M$14+Model!$M$15+0.000000001),Model!$M$12,(Model!$AJ$13*L25+Model!$AJ$14*N25+Model!$AJ$15*M24+Model!$AJ$16*M26)/Model!$AJ$17)))</f>
        <v>1.1102230246251565E-16</v>
      </c>
      <c r="N71" s="15">
        <f ca="1">IF(Model!$M$18=0,NA(),ABS(N25-IF(AND(Model!$M$16=1,N$4&gt;=Model!$M$13-0.000000001,N$4&lt;=Model!$M$13+Model!$M$15+0.000000001,$A25&gt;=Model!$M$14-0.000000001,$A25&lt;=Model!$M$14+Model!$M$15+0.000000001),Model!$M$12,(Model!$AJ$13*M25+Model!$AJ$14*O25+Model!$AJ$15*N24+Model!$AJ$16*N26)/Model!$AJ$17)))</f>
        <v>2.2204460492503131E-16</v>
      </c>
      <c r="O71" s="15">
        <f ca="1">IF(Model!$M$18=0,NA(),ABS(O25-IF(AND(Model!$M$16=1,O$4&gt;=Model!$M$13-0.000000001,O$4&lt;=Model!$M$13+Model!$M$15+0.000000001,$A25&gt;=Model!$M$14-0.000000001,$A25&lt;=Model!$M$14+Model!$M$15+0.000000001),Model!$M$12,(Model!$AJ$13*N25+Model!$AJ$14*P25+Model!$AJ$15*O24+Model!$AJ$16*O26)/Model!$AJ$17)))</f>
        <v>1.1102230246251565E-16</v>
      </c>
      <c r="P71" s="15">
        <f ca="1">IF(Model!$M$18=0,NA(),ABS(P25-IF(AND(Model!$M$16=1,P$4&gt;=Model!$M$13-0.000000001,P$4&lt;=Model!$M$13+Model!$M$15+0.000000001,$A25&gt;=Model!$M$14-0.000000001,$A25&lt;=Model!$M$14+Model!$M$15+0.000000001),Model!$M$12,(Model!$AJ$13*O25+Model!$AJ$14*Q25+Model!$AJ$15*P24+Model!$AJ$16*P26)/Model!$AJ$17)))</f>
        <v>1.1102230246251565E-16</v>
      </c>
      <c r="Q71" s="15">
        <f ca="1">IF(Model!$M$18=0,NA(),ABS(Q25-IF(AND(Model!$M$16=1,Q$4&gt;=Model!$M$13-0.000000001,Q$4&lt;=Model!$M$13+Model!$M$15+0.000000001,$A25&gt;=Model!$M$14-0.000000001,$A25&lt;=Model!$M$14+Model!$M$15+0.000000001),Model!$M$12,(Model!$AJ$13*P25+Model!$AJ$14*R25+Model!$AJ$15*Q24+Model!$AJ$16*Q26)/Model!$AJ$17)))</f>
        <v>0</v>
      </c>
      <c r="R71" s="15">
        <f>IF(Model!$M$18=0,NA(),ABS(R25-IF(AND(Model!$M$16=1,R$4&gt;=Model!$M$13-0.000000001,R$4&lt;=Model!$M$13+Model!$M$15+0.000000001,$A25&gt;=Model!$M$14-0.000000001,$A25&lt;=Model!$M$14+Model!$M$15+0.000000001),Model!$M$12,(Model!$AJ$13*Q25+Model!$AJ$14*S25+Model!$AJ$15*R24+Model!$AJ$16*R26)/Model!$AJ$17)))</f>
        <v>0</v>
      </c>
      <c r="S71" s="15">
        <f>IF(Model!$M$18=0,NA(),ABS(S25-IF(AND(Model!$M$16=1,S$4&gt;=Model!$M$13-0.000000001,S$4&lt;=Model!$M$13+Model!$M$15+0.000000001,$A25&gt;=Model!$M$14-0.000000001,$A25&lt;=Model!$M$14+Model!$M$15+0.000000001),Model!$M$12,(Model!$AJ$13*R25+Model!$AJ$14*T25+Model!$AJ$15*S24+Model!$AJ$16*S26)/Model!$AJ$17)))</f>
        <v>0</v>
      </c>
      <c r="T71" s="15">
        <f>IF(Model!$M$18=0,NA(),ABS(T25-IF(AND(Model!$M$16=1,T$4&gt;=Model!$M$13-0.000000001,T$4&lt;=Model!$M$13+Model!$M$15+0.000000001,$A25&gt;=Model!$M$14-0.000000001,$A25&lt;=Model!$M$14+Model!$M$15+0.000000001),Model!$M$12,(Model!$AJ$13*S25+Model!$AJ$14*U25+Model!$AJ$15*T24+Model!$AJ$16*T26)/Model!$AJ$17)))</f>
        <v>0</v>
      </c>
      <c r="U71" s="15">
        <f>IF(Model!$M$18=0,NA(),ABS(U25-IF(AND(Model!$M$16=1,U$4&gt;=Model!$M$13-0.000000001,U$4&lt;=Model!$M$13+Model!$M$15+0.000000001,$A25&gt;=Model!$M$14-0.000000001,$A25&lt;=Model!$M$14+Model!$M$15+0.000000001),Model!$M$12,(Model!$AJ$13*T25+Model!$AJ$14*V25+Model!$AJ$15*U24+Model!$AJ$16*U26)/Model!$AJ$17)))</f>
        <v>0</v>
      </c>
      <c r="V71" s="15">
        <f>IF(Model!$M$18=0,NA(),ABS(V25-IF(AND(Model!$M$16=1,V$4&gt;=Model!$M$13-0.000000001,V$4&lt;=Model!$M$13+Model!$M$15+0.000000001,$A25&gt;=Model!$M$14-0.000000001,$A25&lt;=Model!$M$14+Model!$M$15+0.000000001),Model!$M$12,(Model!$AJ$13*U25+Model!$AJ$14*W25+Model!$AJ$15*V24+Model!$AJ$16*V26)/Model!$AJ$17)))</f>
        <v>0</v>
      </c>
      <c r="W71" s="15">
        <f>IF(Model!$M$18=0,NA(),ABS(W25-IF(AND(Model!$M$16=1,W$4&gt;=Model!$M$13-0.000000001,W$4&lt;=Model!$M$13+Model!$M$15+0.000000001,$A25&gt;=Model!$M$14-0.000000001,$A25&lt;=Model!$M$14+Model!$M$15+0.000000001),Model!$M$12,(Model!$AJ$13*V25+Model!$AJ$14*X25+Model!$AJ$15*W24+Model!$AJ$16*W26)/Model!$AJ$17)))</f>
        <v>0</v>
      </c>
      <c r="X71" s="15">
        <f>IF(Model!$M$18=0,NA(),ABS(X25-IF(AND(Model!$M$16=1,X$4&gt;=Model!$M$13-0.000000001,X$4&lt;=Model!$M$13+Model!$M$15+0.000000001,$A25&gt;=Model!$M$14-0.000000001,$A25&lt;=Model!$M$14+Model!$M$15+0.000000001),Model!$M$12,(Model!$AJ$13*W25+Model!$AJ$14*Y25+Model!$AJ$15*X24+Model!$AJ$16*X26)/Model!$AJ$17)))</f>
        <v>0</v>
      </c>
      <c r="Y71" s="15">
        <f>IF(Model!$M$18=0,NA(),ABS(Y25-IF(AND(Model!$M$16=1,Y$4&gt;=Model!$M$13-0.000000001,Y$4&lt;=Model!$M$13+Model!$M$15+0.000000001,$A25&gt;=Model!$M$14-0.000000001,$A25&lt;=Model!$M$14+Model!$M$15+0.000000001),Model!$M$12,(Model!$AJ$13*X25+Model!$AJ$14*Z25+Model!$AJ$15*Y24+Model!$AJ$16*Y26)/Model!$AJ$17)))</f>
        <v>0</v>
      </c>
      <c r="Z71" s="15">
        <f>IF(Model!$M$18=0,NA(),ABS(Z25-IF(AND(Model!$M$16=1,Z$4&gt;=Model!$M$13-0.000000001,Z$4&lt;=Model!$M$13+Model!$M$15+0.000000001,$A25&gt;=Model!$M$14-0.000000001,$A25&lt;=Model!$M$14+Model!$M$15+0.000000001),Model!$M$12,(Model!$AJ$13*Y25+Model!$AJ$14*AA25+Model!$AJ$15*Z24+Model!$AJ$16*Z26)/Model!$AJ$17)))</f>
        <v>0</v>
      </c>
      <c r="AA71" s="15">
        <f>IF(Model!$M$18=0,NA(),ABS(AA25-IF(AND(Model!$M$16=1,AA$4&gt;=Model!$M$13-0.000000001,AA$4&lt;=Model!$M$13+Model!$M$15+0.000000001,$A25&gt;=Model!$M$14-0.000000001,$A25&lt;=Model!$M$14+Model!$M$15+0.000000001),Model!$M$12,(Model!$AJ$13*Z25+Model!$AJ$14*AB25+Model!$AJ$15*AA24+Model!$AJ$16*AA26)/Model!$AJ$17)))</f>
        <v>0</v>
      </c>
      <c r="AB71" s="15">
        <f>IF(Model!$M$18=0,NA(),ABS(AB25-IF(AND(Model!$M$16=1,AB$4&gt;=Model!$M$13-0.000000001,AB$4&lt;=Model!$M$13+Model!$M$15+0.000000001,$A25&gt;=Model!$M$14-0.000000001,$A25&lt;=Model!$M$14+Model!$M$15+0.000000001),Model!$M$12,(Model!$AJ$13*AA25+Model!$AJ$14*AC25+Model!$AJ$15*AB24+Model!$AJ$16*AB26)/Model!$AJ$17)))</f>
        <v>0</v>
      </c>
      <c r="AC71" s="15">
        <f ca="1">IF(Model!$M$18=0,NA(),ABS(AC25-IF(AND(Model!$M$16=1,AC$4&gt;=Model!$M$13-0.000000001,AC$4&lt;=Model!$M$13+Model!$M$15+0.000000001,$A25&gt;=Model!$M$14-0.000000001,$A25&lt;=Model!$M$14+Model!$M$15+0.000000001),Model!$M$12,(Model!$AJ$13*AB25+Model!$AJ$14*AD25+Model!$AJ$15*AC24+Model!$AJ$16*AC26)/Model!$AJ$17)))</f>
        <v>2.6541269182445149E-16</v>
      </c>
      <c r="AD71" s="15">
        <f ca="1">IF(Model!$M$18=0,NA(),ABS(AD25-IF(AND(Model!$M$16=1,AD$4&gt;=Model!$M$13-0.000000001,AD$4&lt;=Model!$M$13+Model!$M$15+0.000000001,$A25&gt;=Model!$M$14-0.000000001,$A25&lt;=Model!$M$14+Model!$M$15+0.000000001),Model!$M$12,(Model!$AJ$13*AC25+Model!$AJ$14*AE25+Model!$AJ$15*AD24+Model!$AJ$16*AD26)/Model!$AJ$17)))</f>
        <v>5.2041704279304213E-16</v>
      </c>
      <c r="AE71" s="15">
        <f ca="1">IF(Model!$M$18=0,NA(),ABS(AE25-IF(AND(Model!$M$16=1,AE$4&gt;=Model!$M$13-0.000000001,AE$4&lt;=Model!$M$13+Model!$M$15+0.000000001,$A25&gt;=Model!$M$14-0.000000001,$A25&lt;=Model!$M$14+Model!$M$15+0.000000001),Model!$M$12,(Model!$AJ$13*AD25+Model!$AJ$14*AF25+Model!$AJ$15*AE24+Model!$AJ$16*AE26)/Model!$AJ$17)))</f>
        <v>8.5348395018058909E-16</v>
      </c>
      <c r="AF71" s="15">
        <f ca="1">IF(Model!$M$18=0,NA(),ABS(AF25-IF(AND(Model!$M$16=1,AF$4&gt;=Model!$M$13-0.000000001,AF$4&lt;=Model!$M$13+Model!$M$15+0.000000001,$A25&gt;=Model!$M$14-0.000000001,$A25&lt;=Model!$M$14+Model!$M$15+0.000000001),Model!$M$12,(Model!$AJ$13*AE25+Model!$AJ$14*AG25+Model!$AJ$15*AF24+Model!$AJ$16*AF26)/Model!$AJ$17)))</f>
        <v>1.2906342661267445E-15</v>
      </c>
      <c r="AG71" s="15">
        <f ca="1">IF(Model!$M$18=0,NA(),ABS(AG25-IF(AND(Model!$M$16=1,AG$4&gt;=Model!$M$13-0.000000001,AG$4&lt;=Model!$M$13+Model!$M$15+0.000000001,$A25&gt;=Model!$M$14-0.000000001,$A25&lt;=Model!$M$14+Model!$M$15+0.000000001),Model!$M$12,(Model!$AJ$13*AF25+Model!$AJ$14*AH25+Model!$AJ$15*AG24+Model!$AJ$16*AG26)/Model!$AJ$17)))</f>
        <v>1.8596235662471372E-15</v>
      </c>
      <c r="AH71" s="15">
        <f ca="1">IF(Model!$M$18=0,NA(),ABS(AH25-IF(AND(Model!$M$16=1,AH$4&gt;=Model!$M$13-0.000000001,AH$4&lt;=Model!$M$13+Model!$M$15+0.000000001,$A25&gt;=Model!$M$14-0.000000001,$A25&lt;=Model!$M$14+Model!$M$15+0.000000001),Model!$M$12,(Model!$AJ$13*AG25+Model!$AJ$14*AI25+Model!$AJ$15*AH24+Model!$AJ$16*AH26)/Model!$AJ$17)))</f>
        <v>2.55351295663786E-15</v>
      </c>
      <c r="AI71" s="15">
        <f ca="1">IF(Model!$M$18=0,NA(),ABS(AI25-IF(AND(Model!$M$16=1,AI$4&gt;=Model!$M$13-0.000000001,AI$4&lt;=Model!$M$13+Model!$M$15+0.000000001,$A25&gt;=Model!$M$14-0.000000001,$A25&lt;=Model!$M$14+Model!$M$15+0.000000001),Model!$M$12,(Model!$AJ$13*AH25+Model!$AJ$14*AJ25+Model!$AJ$15*AI24+Model!$AJ$16*AI26)/Model!$AJ$17)))</f>
        <v>3.4416913763379853E-15</v>
      </c>
      <c r="AJ71" s="15">
        <f ca="1">IF(Model!$M$18=0,NA(),ABS(AJ25-IF(AND(Model!$M$16=1,AJ$4&gt;=Model!$M$13-0.000000001,AJ$4&lt;=Model!$M$13+Model!$M$15+0.000000001,$A25&gt;=Model!$M$14-0.000000001,$A25&lt;=Model!$M$14+Model!$M$15+0.000000001),Model!$M$12,(Model!$AJ$13*AI25+Model!$AJ$14*AK25+Model!$AJ$15*AJ24+Model!$AJ$16*AJ26)/Model!$AJ$17)))</f>
        <v>4.5380366131553274E-15</v>
      </c>
      <c r="AK71" s="15">
        <f ca="1">IF(Model!$M$18=0,NA(),ABS(AK25-IF(AND(Model!$M$16=1,AK$4&gt;=Model!$M$13-0.000000001,AK$4&lt;=Model!$M$13+Model!$M$15+0.000000001,$A25&gt;=Model!$M$14-0.000000001,$A25&lt;=Model!$M$14+Model!$M$15+0.000000001),Model!$M$12,(Model!$AJ$13*AJ25+Model!$AJ$14*AL25+Model!$AJ$15*AK24+Model!$AJ$16*AK26)/Model!$AJ$17)))</f>
        <v>5.8564264548977008E-15</v>
      </c>
      <c r="AL71" s="15">
        <f ca="1">IF(Model!$M$18=0,NA(),ABS(AL25-IF(AND(Model!$M$16=1,AL$4&gt;=Model!$M$13-0.000000001,AL$4&lt;=Model!$M$13+Model!$M$15+0.000000001,$A25&gt;=Model!$M$14-0.000000001,$A25&lt;=Model!$M$14+Model!$M$15+0.000000001),Model!$M$12,(Model!$AJ$13*AK25+Model!$AJ$14*AM25+Model!$AJ$15*AL24+Model!$AJ$16*AL26)/Model!$AJ$17)))</f>
        <v>7.5217609918354356E-15</v>
      </c>
      <c r="AM71" s="15">
        <f ca="1">IF(Model!$M$18=0,NA(),ABS(AM25-IF(AND(Model!$M$16=1,AM$4&gt;=Model!$M$13-0.000000001,AM$4&lt;=Model!$M$13+Model!$M$15+0.000000001,$A25&gt;=Model!$M$14-0.000000001,$A25&lt;=Model!$M$14+Model!$M$15+0.000000001),Model!$M$12,(Model!$AJ$13*AL25+Model!$AJ$14*AN25+Model!$AJ$15*AM24+Model!$AJ$16*AM26)/Model!$AJ$17)))</f>
        <v>9.5479180117763462E-15</v>
      </c>
      <c r="AN71" s="15">
        <f ca="1">IF(Model!$M$18=0,NA(),ABS(AN25-IF(AND(Model!$M$16=1,AN$4&gt;=Model!$M$13-0.000000001,AN$4&lt;=Model!$M$13+Model!$M$15+0.000000001,$A25&gt;=Model!$M$14-0.000000001,$A25&lt;=Model!$M$14+Model!$M$15+0.000000001),Model!$M$12,(Model!$AJ$13*AM25+Model!$AJ$14*AO25+Model!$AJ$15*AN24+Model!$AJ$16*AN26)/Model!$AJ$17)))</f>
        <v>1.1962653090336062E-14</v>
      </c>
      <c r="AO71" s="15">
        <f ca="1">IF(Model!$M$18=0,NA(),ABS(AO25-IF(AND(Model!$M$16=1,AO$4&gt;=Model!$M$13-0.000000001,AO$4&lt;=Model!$M$13+Model!$M$15+0.000000001,$A25&gt;=Model!$M$14-0.000000001,$A25&lt;=Model!$M$14+Model!$M$15+0.000000001),Model!$M$12,(Model!$AJ$13*AN25+Model!$AJ$14*AP25+Model!$AJ$15*AO24+Model!$AJ$16*AO26)/Model!$AJ$17)))</f>
        <v>1.4960255256823984E-14</v>
      </c>
      <c r="AP71" s="15">
        <f ca="1">IF(Model!$M$18=0,NA(),ABS(AP25-IF(AND(Model!$M$16=1,AP$4&gt;=Model!$M$13-0.000000001,AP$4&lt;=Model!$M$13+Model!$M$15+0.000000001,$A25&gt;=Model!$M$14-0.000000001,$A25&lt;=Model!$M$14+Model!$M$15+0.000000001),Model!$M$12,(Model!$AJ$13*AO25+Model!$AJ$14*AQ25+Model!$AJ$15*AP24+Model!$AJ$16*AP26)/Model!$AJ$17)))</f>
        <v>1.8429702208777599E-14</v>
      </c>
      <c r="AQ71" s="15">
        <f ca="1">IF(Model!$M$18=0,NA(),ABS(AQ25-IF(AND(Model!$M$16=1,AQ$4&gt;=Model!$M$13-0.000000001,AQ$4&lt;=Model!$M$13+Model!$M$15+0.000000001,$A25&gt;=Model!$M$14-0.000000001,$A25&lt;=Model!$M$14+Model!$M$15+0.000000001),Model!$M$12,(Model!$AJ$13*AP25+Model!$AJ$14*AR25+Model!$AJ$15*AQ24+Model!$AJ$16*AQ26)/Model!$AJ$17)))</f>
        <v>2.2593038551121936E-14</v>
      </c>
      <c r="AR71" s="15">
        <f ca="1">IF(Model!$M$18=0,NA(),ABS(AR25-IF(AND(Model!$M$16=1,AR$4&gt;=Model!$M$13-0.000000001,AR$4&lt;=Model!$M$13+Model!$M$15+0.000000001,$A25&gt;=Model!$M$14-0.000000001,$A25&lt;=Model!$M$14+Model!$M$15+0.000000001),Model!$M$12,(Model!$AJ$13*AQ25+Model!$AJ$14*AS25+Model!$AJ$15*AR24+Model!$AJ$16*AR26)/Model!$AJ$17)))</f>
        <v>2.758904216193514E-14</v>
      </c>
      <c r="AS71" s="15">
        <f ca="1">IF(Model!$M$18=0,NA(),ABS(AS25-IF(AND(Model!$M$16=1,AS$4&gt;=Model!$M$13-0.000000001,AS$4&lt;=Model!$M$13+Model!$M$15+0.000000001,$A25&gt;=Model!$M$14-0.000000001,$A25&lt;=Model!$M$14+Model!$M$15+0.000000001),Model!$M$12,(Model!$AJ$13*AR25+Model!$AJ$14*AT25+Model!$AJ$15*AS24+Model!$AJ$16*AS26)/Model!$AJ$17)))</f>
        <v>3.3445468616832841E-14</v>
      </c>
      <c r="AT71" s="15">
        <f ca="1">IF(Model!$M$18=0,NA(),ABS(AT25-IF(AND(Model!$M$16=1,AT$4&gt;=Model!$M$13-0.000000001,AT$4&lt;=Model!$M$13+Model!$M$15+0.000000001,$A25&gt;=Model!$M$14-0.000000001,$A25&lt;=Model!$M$14+Model!$M$15+0.000000001),Model!$M$12,(Model!$AJ$13*AS25+Model!$AJ$14*AU25+Model!$AJ$15*AT24+Model!$AJ$16*AT26)/Model!$AJ$17)))</f>
        <v>4.0301095793893182E-14</v>
      </c>
      <c r="AU71" s="15">
        <f ca="1">IF(Model!$M$18=0,NA(),ABS(AU25-IF(AND(Model!$M$16=1,AU$4&gt;=Model!$M$13-0.000000001,AU$4&lt;=Model!$M$13+Model!$M$15+0.000000001,$A25&gt;=Model!$M$14-0.000000001,$A25&lt;=Model!$M$14+Model!$M$15+0.000000001),Model!$M$12,(Model!$AJ$13*AT25+Model!$AJ$14*AV25+Model!$AJ$15*AU24+Model!$AJ$16*AU26)/Model!$AJ$17)))</f>
        <v>4.8239190419963052E-14</v>
      </c>
      <c r="AV71" s="15">
        <f ca="1">IF(Model!$M$18=0,NA(),ABS(AV25-IF(AND(Model!$M$16=1,AV$4&gt;=Model!$M$13-0.000000001,AV$4&lt;=Model!$M$13+Model!$M$15+0.000000001,$A25&gt;=Model!$M$14-0.000000001,$A25&lt;=Model!$M$14+Model!$M$15+0.000000001),Model!$M$12,(Model!$AJ$13*AU25+Model!$AJ$14*AW25+Model!$AJ$15*AV24+Model!$AJ$16*AV26)/Model!$AJ$17)))</f>
        <v>5.7454041524351851E-14</v>
      </c>
      <c r="AW71" s="15">
        <f ca="1">IF(Model!$M$18=0,NA(),ABS(AW25-IF(AND(Model!$M$16=1,AW$4&gt;=Model!$M$13-0.000000001,AW$4&lt;=Model!$M$13+Model!$M$15+0.000000001,$A25&gt;=Model!$M$14-0.000000001,$A25&lt;=Model!$M$14+Model!$M$15+0.000000001),Model!$M$12,(Model!$AJ$13*AV25+Model!$AJ$14*AX25+Model!$AJ$15*AW24+Model!$AJ$16*AW26)/Model!$AJ$17)))</f>
        <v>6.8001160258290838E-14</v>
      </c>
      <c r="AX71" s="15">
        <f ca="1">IF(Model!$M$18=0,NA(),ABS(AX25-IF(AND(Model!$M$16=1,AX$4&gt;=Model!$M$13-0.000000001,AX$4&lt;=Model!$M$13+Model!$M$15+0.000000001,$A25&gt;=Model!$M$14-0.000000001,$A25&lt;=Model!$M$14+Model!$M$15+0.000000001),Model!$M$12,(Model!$AJ$13*AW25+Model!$AJ$14*AY25+Model!$AJ$15*AX24+Model!$AJ$16*AX26)/Model!$AJ$17)))</f>
        <v>7.9991568924242529E-14</v>
      </c>
      <c r="AY71" s="15">
        <f ca="1">IF(Model!$M$18=0,NA(),ABS(AY25-IF(AND(Model!$M$16=1,AY$4&gt;=Model!$M$13-0.000000001,AY$4&lt;=Model!$M$13+Model!$M$15+0.000000001,$A25&gt;=Model!$M$14-0.000000001,$A25&lt;=Model!$M$14+Model!$M$15+0.000000001),Model!$M$12,(Model!$AJ$13*AX25+Model!$AJ$14*AZ25+Model!$AJ$15*AY24+Model!$AJ$16*AY26)/Model!$AJ$17)))</f>
        <v>9.3480778673438181E-14</v>
      </c>
      <c r="AZ71" s="15">
        <f ca="1">IF(Model!$M$18=0,NA(),ABS(AZ25-IF(AND(Model!$M$16=1,AZ$4&gt;=Model!$M$13-0.000000001,AZ$4&lt;=Model!$M$13+Model!$M$15+0.000000001,$A25&gt;=Model!$M$14-0.000000001,$A25&lt;=Model!$M$14+Model!$M$15+0.000000001),Model!$M$12,(Model!$AJ$13*AY25+Model!$AJ$14*BA25+Model!$AJ$15*AZ24+Model!$AJ$16*AZ26)/Model!$AJ$17)))</f>
        <v>1.0852430065710905E-13</v>
      </c>
      <c r="BA71" s="15">
        <f ca="1">IF(Model!$M$18=0,NA(),ABS(BA25-IF(AND(Model!$M$16=1,BA$4&gt;=Model!$M$13-0.000000001,BA$4&lt;=Model!$M$13+Model!$M$15+0.000000001,$A25&gt;=Model!$M$14-0.000000001,$A25&lt;=Model!$M$14+Model!$M$15+0.000000001),Model!$M$12,(Model!$AJ$13*AZ25+Model!$AJ$14*BB25+Model!$AJ$15*BA24+Model!$AJ$16*BA26)/Model!$AJ$17)))</f>
        <v>1.2501111257279263E-13</v>
      </c>
      <c r="BB71" s="15">
        <f ca="1">IF(Model!$M$18=0,NA(),ABS(BB25-IF(AND(Model!$M$16=1,BB$4&gt;=Model!$M$13-0.000000001,BB$4&lt;=Model!$M$13+Model!$M$15+0.000000001,$A25&gt;=Model!$M$14-0.000000001,$A25&lt;=Model!$M$14+Model!$M$15+0.000000001),Model!$M$12,(Model!$AJ$13*BA25+Model!$AJ$14*BC25+Model!$AJ$15*BB24+Model!$AJ$16*BB26)/Model!$AJ$17)))</f>
        <v>1.4283019211802639E-13</v>
      </c>
      <c r="BC71" s="15">
        <f ca="1">IF(Model!$M$18=0,NA(),ABS(BC25-IF(AND(Model!$M$16=1,BC$4&gt;=Model!$M$13-0.000000001,BC$4&lt;=Model!$M$13+Model!$M$15+0.000000001,$A25&gt;=Model!$M$14-0.000000001,$A25&lt;=Model!$M$14+Model!$M$15+0.000000001),Model!$M$12,(Model!$AJ$13*BB25+Model!$AJ$14*BD25+Model!$AJ$15*BC24+Model!$AJ$16*BC26)/Model!$AJ$17)))</f>
        <v>1.6187051699034782E-13</v>
      </c>
      <c r="BD71" s="15">
        <f ca="1">IF(Model!$M$18=0,NA(),ABS(BD25-IF(AND(Model!$M$16=1,BD$4&gt;=Model!$M$13-0.000000001,BD$4&lt;=Model!$M$13+Model!$M$15+0.000000001,$A25&gt;=Model!$M$14-0.000000001,$A25&lt;=Model!$M$14+Model!$M$15+0.000000001),Model!$M$12,(Model!$AJ$13*BC25+Model!$AJ$14*BE25+Model!$AJ$15*BD24+Model!$AJ$16*BD26)/Model!$AJ$17)))</f>
        <v>1.8129941992128806E-13</v>
      </c>
      <c r="BE71" s="15">
        <f ca="1">IF(Model!$M$18=0,NA(),ABS(BE25-IF(AND(Model!$M$16=1,BE$4&gt;=Model!$M$13-0.000000001,BE$4&lt;=Model!$M$13+Model!$M$15+0.000000001,$A25&gt;=Model!$M$14-0.000000001,$A25&lt;=Model!$M$14+Model!$M$15+0.000000001),Model!$M$12,(Model!$AJ$13*BD25+Model!$AJ$14*BF25+Model!$AJ$15*BE24+Model!$AJ$16*BE26)/Model!$AJ$17)))</f>
        <v>2.007283228522283E-13</v>
      </c>
      <c r="BF71" s="15">
        <f ca="1">IF(Model!$M$18=0,NA(),ABS(BF25-IF(AND(Model!$M$16=1,BF$4&gt;=Model!$M$13-0.000000001,BF$4&lt;=Model!$M$13+Model!$M$15+0.000000001,$A25&gt;=Model!$M$14-0.000000001,$A25&lt;=Model!$M$14+Model!$M$15+0.000000001),Model!$M$12,(Model!$AJ$13*BE25+Model!$AJ$14*BG25+Model!$AJ$15*BF24+Model!$AJ$16*BF26)/Model!$AJ$17)))</f>
        <v>2.191580250610059E-13</v>
      </c>
      <c r="BG71" s="15">
        <f ca="1">IF(Model!$M$18=0,NA(),ABS(BG25-IF(AND(Model!$M$16=1,BG$4&gt;=Model!$M$13-0.000000001,BG$4&lt;=Model!$M$13+Model!$M$15+0.000000001,$A25&gt;=Model!$M$14-0.000000001,$A25&lt;=Model!$M$14+Model!$M$15+0.000000001),Model!$M$12,(Model!$AJ$13*BF25+Model!$AJ$14*BH25+Model!$AJ$15*BG24+Model!$AJ$16*BG26)/Model!$AJ$17)))</f>
        <v>2.3492319201068312E-13</v>
      </c>
      <c r="BH71" s="15">
        <f ca="1">IF(Model!$M$18=0,NA(),ABS(BH25-IF(AND(Model!$M$16=1,BH$4&gt;=Model!$M$13-0.000000001,BH$4&lt;=Model!$M$13+Model!$M$15+0.000000001,$A25&gt;=Model!$M$14-0.000000001,$A25&lt;=Model!$M$14+Model!$M$15+0.000000001),Model!$M$12,(Model!$AJ$13*BG25+Model!$AJ$14*BI25+Model!$AJ$15*BH24+Model!$AJ$16*BH26)/Model!$AJ$17)))</f>
        <v>2.4635848916432224E-13</v>
      </c>
      <c r="BI71" s="15">
        <f ca="1">IF(Model!$M$18=0,NA(),ABS(BI25-IF(AND(Model!$M$16=1,BI$4&gt;=Model!$M$13-0.000000001,BI$4&lt;=Model!$M$13+Model!$M$15+0.000000001,$A25&gt;=Model!$M$14-0.000000001,$A25&lt;=Model!$M$14+Model!$M$15+0.000000001),Model!$M$12,(Model!$AJ$13*BH25+Model!$AJ$14*BJ25+Model!$AJ$15*BI24+Model!$AJ$16*BI26)/Model!$AJ$17)))</f>
        <v>2.5057733665789783E-13</v>
      </c>
      <c r="BJ71" s="15">
        <f ca="1">IF(Model!$M$18=0,NA(),ABS(BJ25-IF(AND(Model!$M$16=1,BJ$4&gt;=Model!$M$13-0.000000001,BJ$4&lt;=Model!$M$13+Model!$M$15+0.000000001,$A25&gt;=Model!$M$14-0.000000001,$A25&lt;=Model!$M$14+Model!$M$15+0.000000001),Model!$M$12,BI25)))</f>
        <v>0</v>
      </c>
      <c r="BK71" s="1"/>
    </row>
    <row r="72" spans="1:63" ht="13.5" customHeight="1">
      <c r="A72" s="1"/>
      <c r="B72" s="15">
        <f>IF(Model!$M$18=0,NA(),ABS(B26-IF(AND(Model!$M$16=1,B$4&gt;=Model!$M$13-0.000000001,B$4&lt;=Model!$M$13+Model!$M$15+0.000000001,$A26&gt;=Model!$M$14-0.000000001,$A26&lt;=Model!$M$14+Model!$M$15+0.000000001),Model!$M$12,Model!$M$11)))</f>
        <v>0</v>
      </c>
      <c r="C72" s="15">
        <f ca="1">IF(Model!$M$18=0,NA(),ABS(C26-IF(AND(Model!$M$16=1,C$4&gt;=Model!$M$13-0.000000001,C$4&lt;=Model!$M$13+Model!$M$15+0.000000001,$A26&gt;=Model!$M$14-0.000000001,$A26&lt;=Model!$M$14+Model!$M$15+0.000000001),Model!$M$12,(Model!$AJ$13*B26+Model!$AJ$14*D26+Model!$AJ$15*C25+Model!$AJ$16*C27)/Model!$AJ$17)))</f>
        <v>0</v>
      </c>
      <c r="D72" s="15">
        <f ca="1">IF(Model!$M$18=0,NA(),ABS(D26-IF(AND(Model!$M$16=1,D$4&gt;=Model!$M$13-0.000000001,D$4&lt;=Model!$M$13+Model!$M$15+0.000000001,$A26&gt;=Model!$M$14-0.000000001,$A26&lt;=Model!$M$14+Model!$M$15+0.000000001),Model!$M$12,(Model!$AJ$13*C26+Model!$AJ$14*E26+Model!$AJ$15*D25+Model!$AJ$16*D27)/Model!$AJ$17)))</f>
        <v>0</v>
      </c>
      <c r="E72" s="15">
        <f ca="1">IF(Model!$M$18=0,NA(),ABS(E26-IF(AND(Model!$M$16=1,E$4&gt;=Model!$M$13-0.000000001,E$4&lt;=Model!$M$13+Model!$M$15+0.000000001,$A26&gt;=Model!$M$14-0.000000001,$A26&lt;=Model!$M$14+Model!$M$15+0.000000001),Model!$M$12,(Model!$AJ$13*D26+Model!$AJ$14*F26+Model!$AJ$15*E25+Model!$AJ$16*E27)/Model!$AJ$17)))</f>
        <v>1.1102230246251565E-16</v>
      </c>
      <c r="F72" s="15">
        <f ca="1">IF(Model!$M$18=0,NA(),ABS(F26-IF(AND(Model!$M$16=1,F$4&gt;=Model!$M$13-0.000000001,F$4&lt;=Model!$M$13+Model!$M$15+0.000000001,$A26&gt;=Model!$M$14-0.000000001,$A26&lt;=Model!$M$14+Model!$M$15+0.000000001),Model!$M$12,(Model!$AJ$13*E26+Model!$AJ$14*G26+Model!$AJ$15*F25+Model!$AJ$16*F27)/Model!$AJ$17)))</f>
        <v>1.1102230246251565E-16</v>
      </c>
      <c r="G72" s="15">
        <f ca="1">IF(Model!$M$18=0,NA(),ABS(G26-IF(AND(Model!$M$16=1,G$4&gt;=Model!$M$13-0.000000001,G$4&lt;=Model!$M$13+Model!$M$15+0.000000001,$A26&gt;=Model!$M$14-0.000000001,$A26&lt;=Model!$M$14+Model!$M$15+0.000000001),Model!$M$12,(Model!$AJ$13*F26+Model!$AJ$14*H26+Model!$AJ$15*G25+Model!$AJ$16*G27)/Model!$AJ$17)))</f>
        <v>2.2204460492503131E-16</v>
      </c>
      <c r="H72" s="15">
        <f ca="1">IF(Model!$M$18=0,NA(),ABS(H26-IF(AND(Model!$M$16=1,H$4&gt;=Model!$M$13-0.000000001,H$4&lt;=Model!$M$13+Model!$M$15+0.000000001,$A26&gt;=Model!$M$14-0.000000001,$A26&lt;=Model!$M$14+Model!$M$15+0.000000001),Model!$M$12,(Model!$AJ$13*G26+Model!$AJ$14*I26+Model!$AJ$15*H25+Model!$AJ$16*H27)/Model!$AJ$17)))</f>
        <v>0</v>
      </c>
      <c r="I72" s="15">
        <f ca="1">IF(Model!$M$18=0,NA(),ABS(I26-IF(AND(Model!$M$16=1,I$4&gt;=Model!$M$13-0.000000001,I$4&lt;=Model!$M$13+Model!$M$15+0.000000001,$A26&gt;=Model!$M$14-0.000000001,$A26&lt;=Model!$M$14+Model!$M$15+0.000000001),Model!$M$12,(Model!$AJ$13*H26+Model!$AJ$14*J26+Model!$AJ$15*I25+Model!$AJ$16*I27)/Model!$AJ$17)))</f>
        <v>3.3306690738754696E-16</v>
      </c>
      <c r="J72" s="15">
        <f ca="1">IF(Model!$M$18=0,NA(),ABS(J26-IF(AND(Model!$M$16=1,J$4&gt;=Model!$M$13-0.000000001,J$4&lt;=Model!$M$13+Model!$M$15+0.000000001,$A26&gt;=Model!$M$14-0.000000001,$A26&lt;=Model!$M$14+Model!$M$15+0.000000001),Model!$M$12,(Model!$AJ$13*I26+Model!$AJ$14*K26+Model!$AJ$15*J25+Model!$AJ$16*J27)/Model!$AJ$17)))</f>
        <v>0</v>
      </c>
      <c r="K72" s="15">
        <f ca="1">IF(Model!$M$18=0,NA(),ABS(K26-IF(AND(Model!$M$16=1,K$4&gt;=Model!$M$13-0.000000001,K$4&lt;=Model!$M$13+Model!$M$15+0.000000001,$A26&gt;=Model!$M$14-0.000000001,$A26&lt;=Model!$M$14+Model!$M$15+0.000000001),Model!$M$12,(Model!$AJ$13*J26+Model!$AJ$14*L26+Model!$AJ$15*K25+Model!$AJ$16*K27)/Model!$AJ$17)))</f>
        <v>2.2204460492503131E-16</v>
      </c>
      <c r="L72" s="15">
        <f ca="1">IF(Model!$M$18=0,NA(),ABS(L26-IF(AND(Model!$M$16=1,L$4&gt;=Model!$M$13-0.000000001,L$4&lt;=Model!$M$13+Model!$M$15+0.000000001,$A26&gt;=Model!$M$14-0.000000001,$A26&lt;=Model!$M$14+Model!$M$15+0.000000001),Model!$M$12,(Model!$AJ$13*K26+Model!$AJ$14*M26+Model!$AJ$15*L25+Model!$AJ$16*L27)/Model!$AJ$17)))</f>
        <v>2.2204460492503131E-16</v>
      </c>
      <c r="M72" s="15">
        <f ca="1">IF(Model!$M$18=0,NA(),ABS(M26-IF(AND(Model!$M$16=1,M$4&gt;=Model!$M$13-0.000000001,M$4&lt;=Model!$M$13+Model!$M$15+0.000000001,$A26&gt;=Model!$M$14-0.000000001,$A26&lt;=Model!$M$14+Model!$M$15+0.000000001),Model!$M$12,(Model!$AJ$13*L26+Model!$AJ$14*N26+Model!$AJ$15*M25+Model!$AJ$16*M27)/Model!$AJ$17)))</f>
        <v>0</v>
      </c>
      <c r="N72" s="15">
        <f ca="1">IF(Model!$M$18=0,NA(),ABS(N26-IF(AND(Model!$M$16=1,N$4&gt;=Model!$M$13-0.000000001,N$4&lt;=Model!$M$13+Model!$M$15+0.000000001,$A26&gt;=Model!$M$14-0.000000001,$A26&lt;=Model!$M$14+Model!$M$15+0.000000001),Model!$M$12,(Model!$AJ$13*M26+Model!$AJ$14*O26+Model!$AJ$15*N25+Model!$AJ$16*N27)/Model!$AJ$17)))</f>
        <v>1.1102230246251565E-16</v>
      </c>
      <c r="O72" s="15">
        <f ca="1">IF(Model!$M$18=0,NA(),ABS(O26-IF(AND(Model!$M$16=1,O$4&gt;=Model!$M$13-0.000000001,O$4&lt;=Model!$M$13+Model!$M$15+0.000000001,$A26&gt;=Model!$M$14-0.000000001,$A26&lt;=Model!$M$14+Model!$M$15+0.000000001),Model!$M$12,(Model!$AJ$13*N26+Model!$AJ$14*P26+Model!$AJ$15*O25+Model!$AJ$16*O27)/Model!$AJ$17)))</f>
        <v>2.2204460492503131E-16</v>
      </c>
      <c r="P72" s="15">
        <f ca="1">IF(Model!$M$18=0,NA(),ABS(P26-IF(AND(Model!$M$16=1,P$4&gt;=Model!$M$13-0.000000001,P$4&lt;=Model!$M$13+Model!$M$15+0.000000001,$A26&gt;=Model!$M$14-0.000000001,$A26&lt;=Model!$M$14+Model!$M$15+0.000000001),Model!$M$12,(Model!$AJ$13*O26+Model!$AJ$14*Q26+Model!$AJ$15*P25+Model!$AJ$16*P27)/Model!$AJ$17)))</f>
        <v>1.1102230246251565E-16</v>
      </c>
      <c r="Q72" s="15">
        <f ca="1">IF(Model!$M$18=0,NA(),ABS(Q26-IF(AND(Model!$M$16=1,Q$4&gt;=Model!$M$13-0.000000001,Q$4&lt;=Model!$M$13+Model!$M$15+0.000000001,$A26&gt;=Model!$M$14-0.000000001,$A26&lt;=Model!$M$14+Model!$M$15+0.000000001),Model!$M$12,(Model!$AJ$13*P26+Model!$AJ$14*R26+Model!$AJ$15*Q25+Model!$AJ$16*Q27)/Model!$AJ$17)))</f>
        <v>5.5511151231257827E-17</v>
      </c>
      <c r="R72" s="15">
        <f>IF(Model!$M$18=0,NA(),ABS(R26-IF(AND(Model!$M$16=1,R$4&gt;=Model!$M$13-0.000000001,R$4&lt;=Model!$M$13+Model!$M$15+0.000000001,$A26&gt;=Model!$M$14-0.000000001,$A26&lt;=Model!$M$14+Model!$M$15+0.000000001),Model!$M$12,(Model!$AJ$13*Q26+Model!$AJ$14*S26+Model!$AJ$15*R25+Model!$AJ$16*R27)/Model!$AJ$17)))</f>
        <v>0</v>
      </c>
      <c r="S72" s="15">
        <f>IF(Model!$M$18=0,NA(),ABS(S26-IF(AND(Model!$M$16=1,S$4&gt;=Model!$M$13-0.000000001,S$4&lt;=Model!$M$13+Model!$M$15+0.000000001,$A26&gt;=Model!$M$14-0.000000001,$A26&lt;=Model!$M$14+Model!$M$15+0.000000001),Model!$M$12,(Model!$AJ$13*R26+Model!$AJ$14*T26+Model!$AJ$15*S25+Model!$AJ$16*S27)/Model!$AJ$17)))</f>
        <v>0</v>
      </c>
      <c r="T72" s="15">
        <f>IF(Model!$M$18=0,NA(),ABS(T26-IF(AND(Model!$M$16=1,T$4&gt;=Model!$M$13-0.000000001,T$4&lt;=Model!$M$13+Model!$M$15+0.000000001,$A26&gt;=Model!$M$14-0.000000001,$A26&lt;=Model!$M$14+Model!$M$15+0.000000001),Model!$M$12,(Model!$AJ$13*S26+Model!$AJ$14*U26+Model!$AJ$15*T25+Model!$AJ$16*T27)/Model!$AJ$17)))</f>
        <v>0</v>
      </c>
      <c r="U72" s="15">
        <f>IF(Model!$M$18=0,NA(),ABS(U26-IF(AND(Model!$M$16=1,U$4&gt;=Model!$M$13-0.000000001,U$4&lt;=Model!$M$13+Model!$M$15+0.000000001,$A26&gt;=Model!$M$14-0.000000001,$A26&lt;=Model!$M$14+Model!$M$15+0.000000001),Model!$M$12,(Model!$AJ$13*T26+Model!$AJ$14*V26+Model!$AJ$15*U25+Model!$AJ$16*U27)/Model!$AJ$17)))</f>
        <v>0</v>
      </c>
      <c r="V72" s="15">
        <f>IF(Model!$M$18=0,NA(),ABS(V26-IF(AND(Model!$M$16=1,V$4&gt;=Model!$M$13-0.000000001,V$4&lt;=Model!$M$13+Model!$M$15+0.000000001,$A26&gt;=Model!$M$14-0.000000001,$A26&lt;=Model!$M$14+Model!$M$15+0.000000001),Model!$M$12,(Model!$AJ$13*U26+Model!$AJ$14*W26+Model!$AJ$15*V25+Model!$AJ$16*V27)/Model!$AJ$17)))</f>
        <v>0</v>
      </c>
      <c r="W72" s="15">
        <f>IF(Model!$M$18=0,NA(),ABS(W26-IF(AND(Model!$M$16=1,W$4&gt;=Model!$M$13-0.000000001,W$4&lt;=Model!$M$13+Model!$M$15+0.000000001,$A26&gt;=Model!$M$14-0.000000001,$A26&lt;=Model!$M$14+Model!$M$15+0.000000001),Model!$M$12,(Model!$AJ$13*V26+Model!$AJ$14*X26+Model!$AJ$15*W25+Model!$AJ$16*W27)/Model!$AJ$17)))</f>
        <v>0</v>
      </c>
      <c r="X72" s="15">
        <f>IF(Model!$M$18=0,NA(),ABS(X26-IF(AND(Model!$M$16=1,X$4&gt;=Model!$M$13-0.000000001,X$4&lt;=Model!$M$13+Model!$M$15+0.000000001,$A26&gt;=Model!$M$14-0.000000001,$A26&lt;=Model!$M$14+Model!$M$15+0.000000001),Model!$M$12,(Model!$AJ$13*W26+Model!$AJ$14*Y26+Model!$AJ$15*X25+Model!$AJ$16*X27)/Model!$AJ$17)))</f>
        <v>0</v>
      </c>
      <c r="Y72" s="15">
        <f>IF(Model!$M$18=0,NA(),ABS(Y26-IF(AND(Model!$M$16=1,Y$4&gt;=Model!$M$13-0.000000001,Y$4&lt;=Model!$M$13+Model!$M$15+0.000000001,$A26&gt;=Model!$M$14-0.000000001,$A26&lt;=Model!$M$14+Model!$M$15+0.000000001),Model!$M$12,(Model!$AJ$13*X26+Model!$AJ$14*Z26+Model!$AJ$15*Y25+Model!$AJ$16*Y27)/Model!$AJ$17)))</f>
        <v>0</v>
      </c>
      <c r="Z72" s="15">
        <f>IF(Model!$M$18=0,NA(),ABS(Z26-IF(AND(Model!$M$16=1,Z$4&gt;=Model!$M$13-0.000000001,Z$4&lt;=Model!$M$13+Model!$M$15+0.000000001,$A26&gt;=Model!$M$14-0.000000001,$A26&lt;=Model!$M$14+Model!$M$15+0.000000001),Model!$M$12,(Model!$AJ$13*Y26+Model!$AJ$14*AA26+Model!$AJ$15*Z25+Model!$AJ$16*Z27)/Model!$AJ$17)))</f>
        <v>0</v>
      </c>
      <c r="AA72" s="15">
        <f>IF(Model!$M$18=0,NA(),ABS(AA26-IF(AND(Model!$M$16=1,AA$4&gt;=Model!$M$13-0.000000001,AA$4&lt;=Model!$M$13+Model!$M$15+0.000000001,$A26&gt;=Model!$M$14-0.000000001,$A26&lt;=Model!$M$14+Model!$M$15+0.000000001),Model!$M$12,(Model!$AJ$13*Z26+Model!$AJ$14*AB26+Model!$AJ$15*AA25+Model!$AJ$16*AA27)/Model!$AJ$17)))</f>
        <v>0</v>
      </c>
      <c r="AB72" s="15">
        <f>IF(Model!$M$18=0,NA(),ABS(AB26-IF(AND(Model!$M$16=1,AB$4&gt;=Model!$M$13-0.000000001,AB$4&lt;=Model!$M$13+Model!$M$15+0.000000001,$A26&gt;=Model!$M$14-0.000000001,$A26&lt;=Model!$M$14+Model!$M$15+0.000000001),Model!$M$12,(Model!$AJ$13*AA26+Model!$AJ$14*AC26+Model!$AJ$15*AB25+Model!$AJ$16*AB27)/Model!$AJ$17)))</f>
        <v>0</v>
      </c>
      <c r="AC72" s="15">
        <f ca="1">IF(Model!$M$18=0,NA(),ABS(AC26-IF(AND(Model!$M$16=1,AC$4&gt;=Model!$M$13-0.000000001,AC$4&lt;=Model!$M$13+Model!$M$15+0.000000001,$A26&gt;=Model!$M$14-0.000000001,$A26&lt;=Model!$M$14+Model!$M$15+0.000000001),Model!$M$12,(Model!$AJ$13*AB26+Model!$AJ$14*AD26+Model!$AJ$15*AC25+Model!$AJ$16*AC27)/Model!$AJ$17)))</f>
        <v>2.6541269182445149E-16</v>
      </c>
      <c r="AD72" s="15">
        <f ca="1">IF(Model!$M$18=0,NA(),ABS(AD26-IF(AND(Model!$M$16=1,AD$4&gt;=Model!$M$13-0.000000001,AD$4&lt;=Model!$M$13+Model!$M$15+0.000000001,$A26&gt;=Model!$M$14-0.000000001,$A26&lt;=Model!$M$14+Model!$M$15+0.000000001),Model!$M$12,(Model!$AJ$13*AC26+Model!$AJ$14*AE26+Model!$AJ$15*AD25+Model!$AJ$16*AD27)/Model!$AJ$17)))</f>
        <v>5.2388648974499574E-16</v>
      </c>
      <c r="AE72" s="15">
        <f ca="1">IF(Model!$M$18=0,NA(),ABS(AE26-IF(AND(Model!$M$16=1,AE$4&gt;=Model!$M$13-0.000000001,AE$4&lt;=Model!$M$13+Model!$M$15+0.000000001,$A26&gt;=Model!$M$14-0.000000001,$A26&lt;=Model!$M$14+Model!$M$15+0.000000001),Model!$M$12,(Model!$AJ$13*AD26+Model!$AJ$14*AF26+Model!$AJ$15*AE25+Model!$AJ$16*AE27)/Model!$AJ$17)))</f>
        <v>8.6042284408449632E-16</v>
      </c>
      <c r="AF72" s="15">
        <f ca="1">IF(Model!$M$18=0,NA(),ABS(AF26-IF(AND(Model!$M$16=1,AF$4&gt;=Model!$M$13-0.000000001,AF$4&lt;=Model!$M$13+Model!$M$15+0.000000001,$A26&gt;=Model!$M$14-0.000000001,$A26&lt;=Model!$M$14+Model!$M$15+0.000000001),Model!$M$12,(Model!$AJ$13*AE26+Model!$AJ$14*AG26+Model!$AJ$15*AF25+Model!$AJ$16*AF27)/Model!$AJ$17)))</f>
        <v>1.3045120539345589E-15</v>
      </c>
      <c r="AG72" s="15">
        <f ca="1">IF(Model!$M$18=0,NA(),ABS(AG26-IF(AND(Model!$M$16=1,AG$4&gt;=Model!$M$13-0.000000001,AG$4&lt;=Model!$M$13+Model!$M$15+0.000000001,$A26&gt;=Model!$M$14-0.000000001,$A26&lt;=Model!$M$14+Model!$M$15+0.000000001),Model!$M$12,(Model!$AJ$13*AF26+Model!$AJ$14*AH26+Model!$AJ$15*AG25+Model!$AJ$16*AG27)/Model!$AJ$17)))</f>
        <v>1.8596235662471372E-15</v>
      </c>
      <c r="AH72" s="15">
        <f ca="1">IF(Model!$M$18=0,NA(),ABS(AH26-IF(AND(Model!$M$16=1,AH$4&gt;=Model!$M$13-0.000000001,AH$4&lt;=Model!$M$13+Model!$M$15+0.000000001,$A26&gt;=Model!$M$14-0.000000001,$A26&lt;=Model!$M$14+Model!$M$15+0.000000001),Model!$M$12,(Model!$AJ$13*AG26+Model!$AJ$14*AI26+Model!$AJ$15*AH25+Model!$AJ$16*AH27)/Model!$AJ$17)))</f>
        <v>2.5396351688300456E-15</v>
      </c>
      <c r="AI72" s="15">
        <f ca="1">IF(Model!$M$18=0,NA(),ABS(AI26-IF(AND(Model!$M$16=1,AI$4&gt;=Model!$M$13-0.000000001,AI$4&lt;=Model!$M$13+Model!$M$15+0.000000001,$A26&gt;=Model!$M$14-0.000000001,$A26&lt;=Model!$M$14+Model!$M$15+0.000000001),Model!$M$12,(Model!$AJ$13*AH26+Model!$AJ$14*AJ26+Model!$AJ$15*AI25+Model!$AJ$16*AI27)/Model!$AJ$17)))</f>
        <v>3.4139358007223564E-15</v>
      </c>
      <c r="AJ72" s="15">
        <f ca="1">IF(Model!$M$18=0,NA(),ABS(AJ26-IF(AND(Model!$M$16=1,AJ$4&gt;=Model!$M$13-0.000000001,AJ$4&lt;=Model!$M$13+Model!$M$15+0.000000001,$A26&gt;=Model!$M$14-0.000000001,$A26&lt;=Model!$M$14+Model!$M$15+0.000000001),Model!$M$12,(Model!$AJ$13*AI26+Model!$AJ$14*AK26+Model!$AJ$15*AJ25+Model!$AJ$16*AJ27)/Model!$AJ$17)))</f>
        <v>4.496403249731884E-15</v>
      </c>
      <c r="AK72" s="15">
        <f ca="1">IF(Model!$M$18=0,NA(),ABS(AK26-IF(AND(Model!$M$16=1,AK$4&gt;=Model!$M$13-0.000000001,AK$4&lt;=Model!$M$13+Model!$M$15+0.000000001,$A26&gt;=Model!$M$14-0.000000001,$A26&lt;=Model!$M$14+Model!$M$15+0.000000001),Model!$M$12,(Model!$AJ$13*AJ26+Model!$AJ$14*AL26+Model!$AJ$15*AK25+Model!$AJ$16*AK27)/Model!$AJ$17)))</f>
        <v>5.8564264548977008E-15</v>
      </c>
      <c r="AL72" s="15">
        <f ca="1">IF(Model!$M$18=0,NA(),ABS(AL26-IF(AND(Model!$M$16=1,AL$4&gt;=Model!$M$13-0.000000001,AL$4&lt;=Model!$M$13+Model!$M$15+0.000000001,$A26&gt;=Model!$M$14-0.000000001,$A26&lt;=Model!$M$14+Model!$M$15+0.000000001),Model!$M$12,(Model!$AJ$13*AK26+Model!$AJ$14*AM26+Model!$AJ$15*AL25+Model!$AJ$16*AL27)/Model!$AJ$17)))</f>
        <v>7.4662498406041777E-15</v>
      </c>
      <c r="AM72" s="15">
        <f ca="1">IF(Model!$M$18=0,NA(),ABS(AM26-IF(AND(Model!$M$16=1,AM$4&gt;=Model!$M$13-0.000000001,AM$4&lt;=Model!$M$13+Model!$M$15+0.000000001,$A26&gt;=Model!$M$14-0.000000001,$A26&lt;=Model!$M$14+Model!$M$15+0.000000001),Model!$M$12,(Model!$AJ$13*AL26+Model!$AJ$14*AN26+Model!$AJ$15*AM25+Model!$AJ$16*AM27)/Model!$AJ$17)))</f>
        <v>9.4924068605450884E-15</v>
      </c>
      <c r="AN72" s="15">
        <f ca="1">IF(Model!$M$18=0,NA(),ABS(AN26-IF(AND(Model!$M$16=1,AN$4&gt;=Model!$M$13-0.000000001,AN$4&lt;=Model!$M$13+Model!$M$15+0.000000001,$A26&gt;=Model!$M$14-0.000000001,$A26&lt;=Model!$M$14+Model!$M$15+0.000000001),Model!$M$12,(Model!$AJ$13*AM26+Model!$AJ$14*AO26+Model!$AJ$15*AN25+Model!$AJ$16*AN27)/Model!$AJ$17)))</f>
        <v>1.1851630787873546E-14</v>
      </c>
      <c r="AO72" s="15">
        <f ca="1">IF(Model!$M$18=0,NA(),ABS(AO26-IF(AND(Model!$M$16=1,AO$4&gt;=Model!$M$13-0.000000001,AO$4&lt;=Model!$M$13+Model!$M$15+0.000000001,$A26&gt;=Model!$M$14-0.000000001,$A26&lt;=Model!$M$14+Model!$M$15+0.000000001),Model!$M$12,(Model!$AJ$13*AN26+Model!$AJ$14*AP26+Model!$AJ$15*AO25+Model!$AJ$16*AO27)/Model!$AJ$17)))</f>
        <v>1.4765966227514582E-14</v>
      </c>
      <c r="AP72" s="15">
        <f ca="1">IF(Model!$M$18=0,NA(),ABS(AP26-IF(AND(Model!$M$16=1,AP$4&gt;=Model!$M$13-0.000000001,AP$4&lt;=Model!$M$13+Model!$M$15+0.000000001,$A26&gt;=Model!$M$14-0.000000001,$A26&lt;=Model!$M$14+Model!$M$15+0.000000001),Model!$M$12,(Model!$AJ$13*AO26+Model!$AJ$14*AQ26+Model!$AJ$15*AP25+Model!$AJ$16*AP27)/Model!$AJ$17)))</f>
        <v>1.8207657603852567E-14</v>
      </c>
      <c r="AQ72" s="15">
        <f ca="1">IF(Model!$M$18=0,NA(),ABS(AQ26-IF(AND(Model!$M$16=1,AQ$4&gt;=Model!$M$13-0.000000001,AQ$4&lt;=Model!$M$13+Model!$M$15+0.000000001,$A26&gt;=Model!$M$14-0.000000001,$A26&lt;=Model!$M$14+Model!$M$15+0.000000001),Model!$M$12,(Model!$AJ$13*AP26+Model!$AJ$14*AR26+Model!$AJ$15*AQ25+Model!$AJ$16*AQ27)/Model!$AJ$17)))</f>
        <v>2.2398749521812533E-14</v>
      </c>
      <c r="AR72" s="15">
        <f ca="1">IF(Model!$M$18=0,NA(),ABS(AR26-IF(AND(Model!$M$16=1,AR$4&gt;=Model!$M$13-0.000000001,AR$4&lt;=Model!$M$13+Model!$M$15+0.000000001,$A26&gt;=Model!$M$14-0.000000001,$A26&lt;=Model!$M$14+Model!$M$15+0.000000001),Model!$M$12,(Model!$AJ$13*AQ26+Model!$AJ$14*AS26+Model!$AJ$15*AR25+Model!$AJ$16*AR27)/Model!$AJ$17)))</f>
        <v>2.733924198139448E-14</v>
      </c>
      <c r="AS72" s="15">
        <f ca="1">IF(Model!$M$18=0,NA(),ABS(AS26-IF(AND(Model!$M$16=1,AS$4&gt;=Model!$M$13-0.000000001,AS$4&lt;=Model!$M$13+Model!$M$15+0.000000001,$A26&gt;=Model!$M$14-0.000000001,$A26&lt;=Model!$M$14+Model!$M$15+0.000000001),Model!$M$12,(Model!$AJ$13*AR26+Model!$AJ$14*AT26+Model!$AJ$15*AS25+Model!$AJ$16*AS27)/Model!$AJ$17)))</f>
        <v>3.3084646133829665E-14</v>
      </c>
      <c r="AT72" s="15">
        <f ca="1">IF(Model!$M$18=0,NA(),ABS(AT26-IF(AND(Model!$M$16=1,AT$4&gt;=Model!$M$13-0.000000001,AT$4&lt;=Model!$M$13+Model!$M$15+0.000000001,$A26&gt;=Model!$M$14-0.000000001,$A26&lt;=Model!$M$14+Model!$M$15+0.000000001),Model!$M$12,(Model!$AJ$13*AS26+Model!$AJ$14*AU26+Model!$AJ$15*AT25+Model!$AJ$16*AT27)/Model!$AJ$17)))</f>
        <v>3.9912517735274378E-14</v>
      </c>
      <c r="AU72" s="15">
        <f ca="1">IF(Model!$M$18=0,NA(),ABS(AU26-IF(AND(Model!$M$16=1,AU$4&gt;=Model!$M$13-0.000000001,AU$4&lt;=Model!$M$13+Model!$M$15+0.000000001,$A26&gt;=Model!$M$14-0.000000001,$A26&lt;=Model!$M$14+Model!$M$15+0.000000001),Model!$M$12,(Model!$AJ$13*AT26+Model!$AJ$14*AV26+Model!$AJ$15*AU25+Model!$AJ$16*AU27)/Model!$AJ$17)))</f>
        <v>4.7739590058881731E-14</v>
      </c>
      <c r="AV72" s="15">
        <f ca="1">IF(Model!$M$18=0,NA(),ABS(AV26-IF(AND(Model!$M$16=1,AV$4&gt;=Model!$M$13-0.000000001,AV$4&lt;=Model!$M$13+Model!$M$15+0.000000001,$A26&gt;=Model!$M$14-0.000000001,$A26&lt;=Model!$M$14+Model!$M$15+0.000000001),Model!$M$12,(Model!$AJ$13*AU26+Model!$AJ$14*AW26+Model!$AJ$15*AV25+Model!$AJ$16*AV27)/Model!$AJ$17)))</f>
        <v>5.6898930012039273E-14</v>
      </c>
      <c r="AW72" s="15">
        <f ca="1">IF(Model!$M$18=0,NA(),ABS(AW26-IF(AND(Model!$M$16=1,AW$4&gt;=Model!$M$13-0.000000001,AW$4&lt;=Model!$M$13+Model!$M$15+0.000000001,$A26&gt;=Model!$M$14-0.000000001,$A26&lt;=Model!$M$14+Model!$M$15+0.000000001),Model!$M$12,(Model!$AJ$13*AV26+Model!$AJ$14*AX26+Model!$AJ$15*AW25+Model!$AJ$16*AW27)/Model!$AJ$17)))</f>
        <v>6.7390537594747002E-14</v>
      </c>
      <c r="AX72" s="15">
        <f ca="1">IF(Model!$M$18=0,NA(),ABS(AX26-IF(AND(Model!$M$16=1,AX$4&gt;=Model!$M$13-0.000000001,AX$4&lt;=Model!$M$13+Model!$M$15+0.000000001,$A26&gt;=Model!$M$14-0.000000001,$A26&lt;=Model!$M$14+Model!$M$15+0.000000001),Model!$M$12,(Model!$AJ$13*AW26+Model!$AJ$14*AY26+Model!$AJ$15*AX25+Model!$AJ$16*AX27)/Model!$AJ$17)))</f>
        <v>7.9158901655773661E-14</v>
      </c>
      <c r="AY72" s="15">
        <f ca="1">IF(Model!$M$18=0,NA(),ABS(AY26-IF(AND(Model!$M$16=1,AY$4&gt;=Model!$M$13-0.000000001,AY$4&lt;=Model!$M$13+Model!$M$15+0.000000001,$A26&gt;=Model!$M$14-0.000000001,$A26&lt;=Model!$M$14+Model!$M$15+0.000000001),Model!$M$12,(Model!$AJ$13*AX26+Model!$AJ$14*AZ26+Model!$AJ$15*AY25+Model!$AJ$16*AY27)/Model!$AJ$17)))</f>
        <v>9.2537089102506798E-14</v>
      </c>
      <c r="AZ72" s="15">
        <f ca="1">IF(Model!$M$18=0,NA(),ABS(AZ26-IF(AND(Model!$M$16=1,AZ$4&gt;=Model!$M$13-0.000000001,AZ$4&lt;=Model!$M$13+Model!$M$15+0.000000001,$A26&gt;=Model!$M$14-0.000000001,$A26&lt;=Model!$M$14+Model!$M$15+0.000000001),Model!$M$12,(Model!$AJ$13*AY26+Model!$AJ$14*BA26+Model!$AJ$15*AZ25+Model!$AJ$16*AZ27)/Model!$AJ$17)))</f>
        <v>1.074140776324839E-13</v>
      </c>
      <c r="BA72" s="15">
        <f ca="1">IF(Model!$M$18=0,NA(),ABS(BA26-IF(AND(Model!$M$16=1,BA$4&gt;=Model!$M$13-0.000000001,BA$4&lt;=Model!$M$13+Model!$M$15+0.000000001,$A26&gt;=Model!$M$14-0.000000001,$A26&lt;=Model!$M$14+Model!$M$15+0.000000001),Model!$M$12,(Model!$AJ$13*AZ26+Model!$AJ$14*BB26+Model!$AJ$15*BA25+Model!$AJ$16*BA27)/Model!$AJ$17)))</f>
        <v>1.237343560944737E-13</v>
      </c>
      <c r="BB72" s="15">
        <f ca="1">IF(Model!$M$18=0,NA(),ABS(BB26-IF(AND(Model!$M$16=1,BB$4&gt;=Model!$M$13-0.000000001,BB$4&lt;=Model!$M$13+Model!$M$15+0.000000001,$A26&gt;=Model!$M$14-0.000000001,$A26&lt;=Model!$M$14+Model!$M$15+0.000000001),Model!$M$12,(Model!$AJ$13*BA26+Model!$AJ$14*BC26+Model!$AJ$15*BB25+Model!$AJ$16*BB27)/Model!$AJ$17)))</f>
        <v>1.4138690218601369E-13</v>
      </c>
      <c r="BC72" s="15">
        <f ca="1">IF(Model!$M$18=0,NA(),ABS(BC26-IF(AND(Model!$M$16=1,BC$4&gt;=Model!$M$13-0.000000001,BC$4&lt;=Model!$M$13+Model!$M$15+0.000000001,$A26&gt;=Model!$M$14-0.000000001,$A26&lt;=Model!$M$14+Model!$M$15+0.000000001),Model!$M$12,(Model!$AJ$13*BB26+Model!$AJ$14*BD26+Model!$AJ$15*BC25+Model!$AJ$16*BC27)/Model!$AJ$17)))</f>
        <v>1.6009416015094757E-13</v>
      </c>
      <c r="BD72" s="15">
        <f ca="1">IF(Model!$M$18=0,NA(),ABS(BD26-IF(AND(Model!$M$16=1,BD$4&gt;=Model!$M$13-0.000000001,BD$4&lt;=Model!$M$13+Model!$M$15+0.000000001,$A26&gt;=Model!$M$14-0.000000001,$A26&lt;=Model!$M$14+Model!$M$15+0.000000001),Model!$M$12,(Model!$AJ$13*BC26+Model!$AJ$14*BE26+Model!$AJ$15*BD25+Model!$AJ$16*BD27)/Model!$AJ$17)))</f>
        <v>1.794120407794253E-13</v>
      </c>
      <c r="BE72" s="15">
        <f ca="1">IF(Model!$M$18=0,NA(),ABS(BE26-IF(AND(Model!$M$16=1,BE$4&gt;=Model!$M$13-0.000000001,BE$4&lt;=Model!$M$13+Model!$M$15+0.000000001,$A26&gt;=Model!$M$14-0.000000001,$A26&lt;=Model!$M$14+Model!$M$15+0.000000001),Model!$M$12,(Model!$AJ$13*BD26+Model!$AJ$14*BF26+Model!$AJ$15*BE25+Model!$AJ$16*BE27)/Model!$AJ$17)))</f>
        <v>1.9867441025667176E-13</v>
      </c>
      <c r="BF72" s="15">
        <f ca="1">IF(Model!$M$18=0,NA(),ABS(BF26-IF(AND(Model!$M$16=1,BF$4&gt;=Model!$M$13-0.000000001,BF$4&lt;=Model!$M$13+Model!$M$15+0.000000001,$A26&gt;=Model!$M$14-0.000000001,$A26&lt;=Model!$M$14+Model!$M$15+0.000000001),Model!$M$12,(Model!$AJ$13*BE26+Model!$AJ$14*BG26+Model!$AJ$15*BF25+Model!$AJ$16*BF27)/Model!$AJ$17)))</f>
        <v>2.1677104555806181E-13</v>
      </c>
      <c r="BG72" s="15">
        <f ca="1">IF(Model!$M$18=0,NA(),ABS(BG26-IF(AND(Model!$M$16=1,BG$4&gt;=Model!$M$13-0.000000001,BG$4&lt;=Model!$M$13+Model!$M$15+0.000000001,$A26&gt;=Model!$M$14-0.000000001,$A26&lt;=Model!$M$14+Model!$M$15+0.000000001),Model!$M$12,(Model!$AJ$13*BF26+Model!$AJ$14*BH26+Model!$AJ$15*BG25+Model!$AJ$16*BG27)/Model!$AJ$17)))</f>
        <v>2.3253621250773904E-13</v>
      </c>
      <c r="BH72" s="15">
        <f ca="1">IF(Model!$M$18=0,NA(),ABS(BH26-IF(AND(Model!$M$16=1,BH$4&gt;=Model!$M$13-0.000000001,BH$4&lt;=Model!$M$13+Model!$M$15+0.000000001,$A26&gt;=Model!$M$14-0.000000001,$A26&lt;=Model!$M$14+Model!$M$15+0.000000001),Model!$M$12,(Model!$AJ$13*BG26+Model!$AJ$14*BI26+Model!$AJ$15*BH25+Model!$AJ$16*BH27)/Model!$AJ$17)))</f>
        <v>2.4380497620768438E-13</v>
      </c>
      <c r="BI72" s="15">
        <f ca="1">IF(Model!$M$18=0,NA(),ABS(BI26-IF(AND(Model!$M$16=1,BI$4&gt;=Model!$M$13-0.000000001,BI$4&lt;=Model!$M$13+Model!$M$15+0.000000001,$A26&gt;=Model!$M$14-0.000000001,$A26&lt;=Model!$M$14+Model!$M$15+0.000000001),Model!$M$12,(Model!$AJ$13*BH26+Model!$AJ$14*BJ26+Model!$AJ$15*BI25+Model!$AJ$16*BI27)/Model!$AJ$17)))</f>
        <v>2.4802382370125997E-13</v>
      </c>
      <c r="BJ72" s="15">
        <f ca="1">IF(Model!$M$18=0,NA(),ABS(BJ26-IF(AND(Model!$M$16=1,BJ$4&gt;=Model!$M$13-0.000000001,BJ$4&lt;=Model!$M$13+Model!$M$15+0.000000001,$A26&gt;=Model!$M$14-0.000000001,$A26&lt;=Model!$M$14+Model!$M$15+0.000000001),Model!$M$12,BI26)))</f>
        <v>0</v>
      </c>
      <c r="BK72" s="1"/>
    </row>
    <row r="73" spans="1:63" ht="13.5" customHeight="1">
      <c r="A73" s="1"/>
      <c r="B73" s="15">
        <f>IF(Model!$M$18=0,NA(),ABS(B27-IF(AND(Model!$M$16=1,B$4&gt;=Model!$M$13-0.000000001,B$4&lt;=Model!$M$13+Model!$M$15+0.000000001,$A27&gt;=Model!$M$14-0.000000001,$A27&lt;=Model!$M$14+Model!$M$15+0.000000001),Model!$M$12,Model!$M$11)))</f>
        <v>0</v>
      </c>
      <c r="C73" s="15">
        <f ca="1">IF(Model!$M$18=0,NA(),ABS(C27-IF(AND(Model!$M$16=1,C$4&gt;=Model!$M$13-0.000000001,C$4&lt;=Model!$M$13+Model!$M$15+0.000000001,$A27&gt;=Model!$M$14-0.000000001,$A27&lt;=Model!$M$14+Model!$M$15+0.000000001),Model!$M$12,(Model!$AJ$13*B27+Model!$AJ$14*D27+Model!$AJ$15*C26+Model!$AJ$16*C28)/Model!$AJ$17)))</f>
        <v>0</v>
      </c>
      <c r="D73" s="15">
        <f ca="1">IF(Model!$M$18=0,NA(),ABS(D27-IF(AND(Model!$M$16=1,D$4&gt;=Model!$M$13-0.000000001,D$4&lt;=Model!$M$13+Model!$M$15+0.000000001,$A27&gt;=Model!$M$14-0.000000001,$A27&lt;=Model!$M$14+Model!$M$15+0.000000001),Model!$M$12,(Model!$AJ$13*C27+Model!$AJ$14*E27+Model!$AJ$15*D26+Model!$AJ$16*D28)/Model!$AJ$17)))</f>
        <v>0</v>
      </c>
      <c r="E73" s="15">
        <f ca="1">IF(Model!$M$18=0,NA(),ABS(E27-IF(AND(Model!$M$16=1,E$4&gt;=Model!$M$13-0.000000001,E$4&lt;=Model!$M$13+Model!$M$15+0.000000001,$A27&gt;=Model!$M$14-0.000000001,$A27&lt;=Model!$M$14+Model!$M$15+0.000000001),Model!$M$12,(Model!$AJ$13*D27+Model!$AJ$14*F27+Model!$AJ$15*E26+Model!$AJ$16*E28)/Model!$AJ$17)))</f>
        <v>1.1102230246251565E-16</v>
      </c>
      <c r="F73" s="15">
        <f ca="1">IF(Model!$M$18=0,NA(),ABS(F27-IF(AND(Model!$M$16=1,F$4&gt;=Model!$M$13-0.000000001,F$4&lt;=Model!$M$13+Model!$M$15+0.000000001,$A27&gt;=Model!$M$14-0.000000001,$A27&lt;=Model!$M$14+Model!$M$15+0.000000001),Model!$M$12,(Model!$AJ$13*E27+Model!$AJ$14*G27+Model!$AJ$15*F26+Model!$AJ$16*F28)/Model!$AJ$17)))</f>
        <v>1.1102230246251565E-16</v>
      </c>
      <c r="G73" s="15">
        <f ca="1">IF(Model!$M$18=0,NA(),ABS(G27-IF(AND(Model!$M$16=1,G$4&gt;=Model!$M$13-0.000000001,G$4&lt;=Model!$M$13+Model!$M$15+0.000000001,$A27&gt;=Model!$M$14-0.000000001,$A27&lt;=Model!$M$14+Model!$M$15+0.000000001),Model!$M$12,(Model!$AJ$13*F27+Model!$AJ$14*H27+Model!$AJ$15*G26+Model!$AJ$16*G28)/Model!$AJ$17)))</f>
        <v>1.1102230246251565E-16</v>
      </c>
      <c r="H73" s="15">
        <f ca="1">IF(Model!$M$18=0,NA(),ABS(H27-IF(AND(Model!$M$16=1,H$4&gt;=Model!$M$13-0.000000001,H$4&lt;=Model!$M$13+Model!$M$15+0.000000001,$A27&gt;=Model!$M$14-0.000000001,$A27&lt;=Model!$M$14+Model!$M$15+0.000000001),Model!$M$12,(Model!$AJ$13*G27+Model!$AJ$14*I27+Model!$AJ$15*H26+Model!$AJ$16*H28)/Model!$AJ$17)))</f>
        <v>1.1102230246251565E-16</v>
      </c>
      <c r="I73" s="15">
        <f ca="1">IF(Model!$M$18=0,NA(),ABS(I27-IF(AND(Model!$M$16=1,I$4&gt;=Model!$M$13-0.000000001,I$4&lt;=Model!$M$13+Model!$M$15+0.000000001,$A27&gt;=Model!$M$14-0.000000001,$A27&lt;=Model!$M$14+Model!$M$15+0.000000001),Model!$M$12,(Model!$AJ$13*H27+Model!$AJ$14*J27+Model!$AJ$15*I26+Model!$AJ$16*I28)/Model!$AJ$17)))</f>
        <v>1.1102230246251565E-16</v>
      </c>
      <c r="J73" s="15">
        <f ca="1">IF(Model!$M$18=0,NA(),ABS(J27-IF(AND(Model!$M$16=1,J$4&gt;=Model!$M$13-0.000000001,J$4&lt;=Model!$M$13+Model!$M$15+0.000000001,$A27&gt;=Model!$M$14-0.000000001,$A27&lt;=Model!$M$14+Model!$M$15+0.000000001),Model!$M$12,(Model!$AJ$13*I27+Model!$AJ$14*K27+Model!$AJ$15*J26+Model!$AJ$16*J28)/Model!$AJ$17)))</f>
        <v>2.2204460492503131E-16</v>
      </c>
      <c r="K73" s="15">
        <f ca="1">IF(Model!$M$18=0,NA(),ABS(K27-IF(AND(Model!$M$16=1,K$4&gt;=Model!$M$13-0.000000001,K$4&lt;=Model!$M$13+Model!$M$15+0.000000001,$A27&gt;=Model!$M$14-0.000000001,$A27&lt;=Model!$M$14+Model!$M$15+0.000000001),Model!$M$12,(Model!$AJ$13*J27+Model!$AJ$14*L27+Model!$AJ$15*K26+Model!$AJ$16*K28)/Model!$AJ$17)))</f>
        <v>0</v>
      </c>
      <c r="L73" s="15">
        <f ca="1">IF(Model!$M$18=0,NA(),ABS(L27-IF(AND(Model!$M$16=1,L$4&gt;=Model!$M$13-0.000000001,L$4&lt;=Model!$M$13+Model!$M$15+0.000000001,$A27&gt;=Model!$M$14-0.000000001,$A27&lt;=Model!$M$14+Model!$M$15+0.000000001),Model!$M$12,(Model!$AJ$13*K27+Model!$AJ$14*M27+Model!$AJ$15*L26+Model!$AJ$16*L28)/Model!$AJ$17)))</f>
        <v>1.1102230246251565E-16</v>
      </c>
      <c r="M73" s="15">
        <f ca="1">IF(Model!$M$18=0,NA(),ABS(M27-IF(AND(Model!$M$16=1,M$4&gt;=Model!$M$13-0.000000001,M$4&lt;=Model!$M$13+Model!$M$15+0.000000001,$A27&gt;=Model!$M$14-0.000000001,$A27&lt;=Model!$M$14+Model!$M$15+0.000000001),Model!$M$12,(Model!$AJ$13*L27+Model!$AJ$14*N27+Model!$AJ$15*M26+Model!$AJ$16*M28)/Model!$AJ$17)))</f>
        <v>0</v>
      </c>
      <c r="N73" s="15">
        <f ca="1">IF(Model!$M$18=0,NA(),ABS(N27-IF(AND(Model!$M$16=1,N$4&gt;=Model!$M$13-0.000000001,N$4&lt;=Model!$M$13+Model!$M$15+0.000000001,$A27&gt;=Model!$M$14-0.000000001,$A27&lt;=Model!$M$14+Model!$M$15+0.000000001),Model!$M$12,(Model!$AJ$13*M27+Model!$AJ$14*O27+Model!$AJ$15*N26+Model!$AJ$16*N28)/Model!$AJ$17)))</f>
        <v>2.2204460492503131E-16</v>
      </c>
      <c r="O73" s="15">
        <f ca="1">IF(Model!$M$18=0,NA(),ABS(O27-IF(AND(Model!$M$16=1,O$4&gt;=Model!$M$13-0.000000001,O$4&lt;=Model!$M$13+Model!$M$15+0.000000001,$A27&gt;=Model!$M$14-0.000000001,$A27&lt;=Model!$M$14+Model!$M$15+0.000000001),Model!$M$12,(Model!$AJ$13*N27+Model!$AJ$14*P27+Model!$AJ$15*O26+Model!$AJ$16*O28)/Model!$AJ$17)))</f>
        <v>0</v>
      </c>
      <c r="P73" s="15">
        <f ca="1">IF(Model!$M$18=0,NA(),ABS(P27-IF(AND(Model!$M$16=1,P$4&gt;=Model!$M$13-0.000000001,P$4&lt;=Model!$M$13+Model!$M$15+0.000000001,$A27&gt;=Model!$M$14-0.000000001,$A27&lt;=Model!$M$14+Model!$M$15+0.000000001),Model!$M$12,(Model!$AJ$13*O27+Model!$AJ$14*Q27+Model!$AJ$15*P26+Model!$AJ$16*P28)/Model!$AJ$17)))</f>
        <v>1.1102230246251565E-16</v>
      </c>
      <c r="Q73" s="15">
        <f ca="1">IF(Model!$M$18=0,NA(),ABS(Q27-IF(AND(Model!$M$16=1,Q$4&gt;=Model!$M$13-0.000000001,Q$4&lt;=Model!$M$13+Model!$M$15+0.000000001,$A27&gt;=Model!$M$14-0.000000001,$A27&lt;=Model!$M$14+Model!$M$15+0.000000001),Model!$M$12,(Model!$AJ$13*P27+Model!$AJ$14*R27+Model!$AJ$15*Q26+Model!$AJ$16*Q28)/Model!$AJ$17)))</f>
        <v>0</v>
      </c>
      <c r="R73" s="15">
        <f>IF(Model!$M$18=0,NA(),ABS(R27-IF(AND(Model!$M$16=1,R$4&gt;=Model!$M$13-0.000000001,R$4&lt;=Model!$M$13+Model!$M$15+0.000000001,$A27&gt;=Model!$M$14-0.000000001,$A27&lt;=Model!$M$14+Model!$M$15+0.000000001),Model!$M$12,(Model!$AJ$13*Q27+Model!$AJ$14*S27+Model!$AJ$15*R26+Model!$AJ$16*R28)/Model!$AJ$17)))</f>
        <v>0</v>
      </c>
      <c r="S73" s="15">
        <f>IF(Model!$M$18=0,NA(),ABS(S27-IF(AND(Model!$M$16=1,S$4&gt;=Model!$M$13-0.000000001,S$4&lt;=Model!$M$13+Model!$M$15+0.000000001,$A27&gt;=Model!$M$14-0.000000001,$A27&lt;=Model!$M$14+Model!$M$15+0.000000001),Model!$M$12,(Model!$AJ$13*R27+Model!$AJ$14*T27+Model!$AJ$15*S26+Model!$AJ$16*S28)/Model!$AJ$17)))</f>
        <v>0</v>
      </c>
      <c r="T73" s="15">
        <f>IF(Model!$M$18=0,NA(),ABS(T27-IF(AND(Model!$M$16=1,T$4&gt;=Model!$M$13-0.000000001,T$4&lt;=Model!$M$13+Model!$M$15+0.000000001,$A27&gt;=Model!$M$14-0.000000001,$A27&lt;=Model!$M$14+Model!$M$15+0.000000001),Model!$M$12,(Model!$AJ$13*S27+Model!$AJ$14*U27+Model!$AJ$15*T26+Model!$AJ$16*T28)/Model!$AJ$17)))</f>
        <v>0</v>
      </c>
      <c r="U73" s="15">
        <f>IF(Model!$M$18=0,NA(),ABS(U27-IF(AND(Model!$M$16=1,U$4&gt;=Model!$M$13-0.000000001,U$4&lt;=Model!$M$13+Model!$M$15+0.000000001,$A27&gt;=Model!$M$14-0.000000001,$A27&lt;=Model!$M$14+Model!$M$15+0.000000001),Model!$M$12,(Model!$AJ$13*T27+Model!$AJ$14*V27+Model!$AJ$15*U26+Model!$AJ$16*U28)/Model!$AJ$17)))</f>
        <v>0</v>
      </c>
      <c r="V73" s="15">
        <f>IF(Model!$M$18=0,NA(),ABS(V27-IF(AND(Model!$M$16=1,V$4&gt;=Model!$M$13-0.000000001,V$4&lt;=Model!$M$13+Model!$M$15+0.000000001,$A27&gt;=Model!$M$14-0.000000001,$A27&lt;=Model!$M$14+Model!$M$15+0.000000001),Model!$M$12,(Model!$AJ$13*U27+Model!$AJ$14*W27+Model!$AJ$15*V26+Model!$AJ$16*V28)/Model!$AJ$17)))</f>
        <v>0</v>
      </c>
      <c r="W73" s="15">
        <f>IF(Model!$M$18=0,NA(),ABS(W27-IF(AND(Model!$M$16=1,W$4&gt;=Model!$M$13-0.000000001,W$4&lt;=Model!$M$13+Model!$M$15+0.000000001,$A27&gt;=Model!$M$14-0.000000001,$A27&lt;=Model!$M$14+Model!$M$15+0.000000001),Model!$M$12,(Model!$AJ$13*V27+Model!$AJ$14*X27+Model!$AJ$15*W26+Model!$AJ$16*W28)/Model!$AJ$17)))</f>
        <v>0</v>
      </c>
      <c r="X73" s="15">
        <f>IF(Model!$M$18=0,NA(),ABS(X27-IF(AND(Model!$M$16=1,X$4&gt;=Model!$M$13-0.000000001,X$4&lt;=Model!$M$13+Model!$M$15+0.000000001,$A27&gt;=Model!$M$14-0.000000001,$A27&lt;=Model!$M$14+Model!$M$15+0.000000001),Model!$M$12,(Model!$AJ$13*W27+Model!$AJ$14*Y27+Model!$AJ$15*X26+Model!$AJ$16*X28)/Model!$AJ$17)))</f>
        <v>0</v>
      </c>
      <c r="Y73" s="15">
        <f>IF(Model!$M$18=0,NA(),ABS(Y27-IF(AND(Model!$M$16=1,Y$4&gt;=Model!$M$13-0.000000001,Y$4&lt;=Model!$M$13+Model!$M$15+0.000000001,$A27&gt;=Model!$M$14-0.000000001,$A27&lt;=Model!$M$14+Model!$M$15+0.000000001),Model!$M$12,(Model!$AJ$13*X27+Model!$AJ$14*Z27+Model!$AJ$15*Y26+Model!$AJ$16*Y28)/Model!$AJ$17)))</f>
        <v>0</v>
      </c>
      <c r="Z73" s="15">
        <f>IF(Model!$M$18=0,NA(),ABS(Z27-IF(AND(Model!$M$16=1,Z$4&gt;=Model!$M$13-0.000000001,Z$4&lt;=Model!$M$13+Model!$M$15+0.000000001,$A27&gt;=Model!$M$14-0.000000001,$A27&lt;=Model!$M$14+Model!$M$15+0.000000001),Model!$M$12,(Model!$AJ$13*Y27+Model!$AJ$14*AA27+Model!$AJ$15*Z26+Model!$AJ$16*Z28)/Model!$AJ$17)))</f>
        <v>0</v>
      </c>
      <c r="AA73" s="15">
        <f>IF(Model!$M$18=0,NA(),ABS(AA27-IF(AND(Model!$M$16=1,AA$4&gt;=Model!$M$13-0.000000001,AA$4&lt;=Model!$M$13+Model!$M$15+0.000000001,$A27&gt;=Model!$M$14-0.000000001,$A27&lt;=Model!$M$14+Model!$M$15+0.000000001),Model!$M$12,(Model!$AJ$13*Z27+Model!$AJ$14*AB27+Model!$AJ$15*AA26+Model!$AJ$16*AA28)/Model!$AJ$17)))</f>
        <v>0</v>
      </c>
      <c r="AB73" s="15">
        <f>IF(Model!$M$18=0,NA(),ABS(AB27-IF(AND(Model!$M$16=1,AB$4&gt;=Model!$M$13-0.000000001,AB$4&lt;=Model!$M$13+Model!$M$15+0.000000001,$A27&gt;=Model!$M$14-0.000000001,$A27&lt;=Model!$M$14+Model!$M$15+0.000000001),Model!$M$12,(Model!$AJ$13*AA27+Model!$AJ$14*AC27+Model!$AJ$15*AB26+Model!$AJ$16*AB28)/Model!$AJ$17)))</f>
        <v>0</v>
      </c>
      <c r="AC73" s="15">
        <f ca="1">IF(Model!$M$18=0,NA(),ABS(AC27-IF(AND(Model!$M$16=1,AC$4&gt;=Model!$M$13-0.000000001,AC$4&lt;=Model!$M$13+Model!$M$15+0.000000001,$A27&gt;=Model!$M$14-0.000000001,$A27&lt;=Model!$M$14+Model!$M$15+0.000000001),Model!$M$12,(Model!$AJ$13*AB27+Model!$AJ$14*AD27+Model!$AJ$15*AC26+Model!$AJ$16*AC28)/Model!$AJ$17)))</f>
        <v>2.7582103268031233E-16</v>
      </c>
      <c r="AD73" s="15">
        <f ca="1">IF(Model!$M$18=0,NA(),ABS(AD27-IF(AND(Model!$M$16=1,AD$4&gt;=Model!$M$13-0.000000001,AD$4&lt;=Model!$M$13+Model!$M$15+0.000000001,$A27&gt;=Model!$M$14-0.000000001,$A27&lt;=Model!$M$14+Model!$M$15+0.000000001),Model!$M$12,(Model!$AJ$13*AC27+Model!$AJ$14*AE27+Model!$AJ$15*AD26+Model!$AJ$16*AD28)/Model!$AJ$17)))</f>
        <v>5.4123372450476381E-16</v>
      </c>
      <c r="AE73" s="15">
        <f ca="1">IF(Model!$M$18=0,NA(),ABS(AE27-IF(AND(Model!$M$16=1,AE$4&gt;=Model!$M$13-0.000000001,AE$4&lt;=Model!$M$13+Model!$M$15+0.000000001,$A27&gt;=Model!$M$14-0.000000001,$A27&lt;=Model!$M$14+Model!$M$15+0.000000001),Model!$M$12,(Model!$AJ$13*AD27+Model!$AJ$14*AF27+Model!$AJ$15*AE26+Model!$AJ$16*AE28)/Model!$AJ$17)))</f>
        <v>8.81239525796218E-16</v>
      </c>
      <c r="AF73" s="15">
        <f ca="1">IF(Model!$M$18=0,NA(),ABS(AF27-IF(AND(Model!$M$16=1,AF$4&gt;=Model!$M$13-0.000000001,AF$4&lt;=Model!$M$13+Model!$M$15+0.000000001,$A27&gt;=Model!$M$14-0.000000001,$A27&lt;=Model!$M$14+Model!$M$15+0.000000001),Model!$M$12,(Model!$AJ$13*AE27+Model!$AJ$14*AG27+Model!$AJ$15*AF26+Model!$AJ$16*AF28)/Model!$AJ$17)))</f>
        <v>1.3183898417423734E-15</v>
      </c>
      <c r="AG73" s="15">
        <f ca="1">IF(Model!$M$18=0,NA(),ABS(AG27-IF(AND(Model!$M$16=1,AG$4&gt;=Model!$M$13-0.000000001,AG$4&lt;=Model!$M$13+Model!$M$15+0.000000001,$A27&gt;=Model!$M$14-0.000000001,$A27&lt;=Model!$M$14+Model!$M$15+0.000000001),Model!$M$12,(Model!$AJ$13*AF27+Model!$AJ$14*AH27+Model!$AJ$15*AG26+Model!$AJ$16*AG28)/Model!$AJ$17)))</f>
        <v>1.8596235662471372E-15</v>
      </c>
      <c r="AH73" s="15">
        <f ca="1">IF(Model!$M$18=0,NA(),ABS(AH27-IF(AND(Model!$M$16=1,AH$4&gt;=Model!$M$13-0.000000001,AH$4&lt;=Model!$M$13+Model!$M$15+0.000000001,$A27&gt;=Model!$M$14-0.000000001,$A27&lt;=Model!$M$14+Model!$M$15+0.000000001),Model!$M$12,(Model!$AJ$13*AG27+Model!$AJ$14*AI27+Model!$AJ$15*AH26+Model!$AJ$16*AH28)/Model!$AJ$17)))</f>
        <v>2.5673907444456745E-15</v>
      </c>
      <c r="AI73" s="15">
        <f ca="1">IF(Model!$M$18=0,NA(),ABS(AI27-IF(AND(Model!$M$16=1,AI$4&gt;=Model!$M$13-0.000000001,AI$4&lt;=Model!$M$13+Model!$M$15+0.000000001,$A27&gt;=Model!$M$14-0.000000001,$A27&lt;=Model!$M$14+Model!$M$15+0.000000001),Model!$M$12,(Model!$AJ$13*AH27+Model!$AJ$14*AJ27+Model!$AJ$15*AI26+Model!$AJ$16*AI28)/Model!$AJ$17)))</f>
        <v>3.4278135885301708E-15</v>
      </c>
      <c r="AJ73" s="15">
        <f ca="1">IF(Model!$M$18=0,NA(),ABS(AJ27-IF(AND(Model!$M$16=1,AJ$4&gt;=Model!$M$13-0.000000001,AJ$4&lt;=Model!$M$13+Model!$M$15+0.000000001,$A27&gt;=Model!$M$14-0.000000001,$A27&lt;=Model!$M$14+Model!$M$15+0.000000001),Model!$M$12,(Model!$AJ$13*AI27+Model!$AJ$14*AK27+Model!$AJ$15*AJ26+Model!$AJ$16*AJ28)/Model!$AJ$17)))</f>
        <v>4.4686476741162551E-15</v>
      </c>
      <c r="AK73" s="15">
        <f ca="1">IF(Model!$M$18=0,NA(),ABS(AK27-IF(AND(Model!$M$16=1,AK$4&gt;=Model!$M$13-0.000000001,AK$4&lt;=Model!$M$13+Model!$M$15+0.000000001,$A27&gt;=Model!$M$14-0.000000001,$A27&lt;=Model!$M$14+Model!$M$15+0.000000001),Model!$M$12,(Model!$AJ$13*AJ27+Model!$AJ$14*AL27+Model!$AJ$15*AK26+Model!$AJ$16*AK28)/Model!$AJ$17)))</f>
        <v>5.8564264548977008E-15</v>
      </c>
      <c r="AL73" s="15">
        <f ca="1">IF(Model!$M$18=0,NA(),ABS(AL27-IF(AND(Model!$M$16=1,AL$4&gt;=Model!$M$13-0.000000001,AL$4&lt;=Model!$M$13+Model!$M$15+0.000000001,$A27&gt;=Model!$M$14-0.000000001,$A27&lt;=Model!$M$14+Model!$M$15+0.000000001),Model!$M$12,(Model!$AJ$13*AK27+Model!$AJ$14*AM27+Model!$AJ$15*AL26+Model!$AJ$16*AL28)/Model!$AJ$17)))</f>
        <v>7.4384942649885488E-15</v>
      </c>
      <c r="AM73" s="15">
        <f ca="1">IF(Model!$M$18=0,NA(),ABS(AM27-IF(AND(Model!$M$16=1,AM$4&gt;=Model!$M$13-0.000000001,AM$4&lt;=Model!$M$13+Model!$M$15+0.000000001,$A27&gt;=Model!$M$14-0.000000001,$A27&lt;=Model!$M$14+Model!$M$15+0.000000001),Model!$M$12,(Model!$AJ$13*AL27+Model!$AJ$14*AN27+Model!$AJ$15*AM26+Model!$AJ$16*AM28)/Model!$AJ$17)))</f>
        <v>9.4091401336982017E-15</v>
      </c>
      <c r="AN73" s="15">
        <f ca="1">IF(Model!$M$18=0,NA(),ABS(AN27-IF(AND(Model!$M$16=1,AN$4&gt;=Model!$M$13-0.000000001,AN$4&lt;=Model!$M$13+Model!$M$15+0.000000001,$A27&gt;=Model!$M$14-0.000000001,$A27&lt;=Model!$M$14+Model!$M$15+0.000000001),Model!$M$12,(Model!$AJ$13*AM27+Model!$AJ$14*AO27+Model!$AJ$15*AN26+Model!$AJ$16*AN28)/Model!$AJ$17)))</f>
        <v>1.1823875212257917E-14</v>
      </c>
      <c r="AO73" s="15">
        <f ca="1">IF(Model!$M$18=0,NA(),ABS(AO27-IF(AND(Model!$M$16=1,AO$4&gt;=Model!$M$13-0.000000001,AO$4&lt;=Model!$M$13+Model!$M$15+0.000000001,$A27&gt;=Model!$M$14-0.000000001,$A27&lt;=Model!$M$14+Model!$M$15+0.000000001),Model!$M$12,(Model!$AJ$13*AN27+Model!$AJ$14*AP27+Model!$AJ$15*AO26+Model!$AJ$16*AO28)/Model!$AJ$17)))</f>
        <v>1.4738210651898953E-14</v>
      </c>
      <c r="AP73" s="15">
        <f ca="1">IF(Model!$M$18=0,NA(),ABS(AP27-IF(AND(Model!$M$16=1,AP$4&gt;=Model!$M$13-0.000000001,AP$4&lt;=Model!$M$13+Model!$M$15+0.000000001,$A27&gt;=Model!$M$14-0.000000001,$A27&lt;=Model!$M$14+Model!$M$15+0.000000001),Model!$M$12,(Model!$AJ$13*AO27+Model!$AJ$14*AQ27+Model!$AJ$15*AP26+Model!$AJ$16*AP28)/Model!$AJ$17)))</f>
        <v>1.8152146452621309E-14</v>
      </c>
      <c r="AQ73" s="15">
        <f ca="1">IF(Model!$M$18=0,NA(),ABS(AQ27-IF(AND(Model!$M$16=1,AQ$4&gt;=Model!$M$13-0.000000001,AQ$4&lt;=Model!$M$13+Model!$M$15+0.000000001,$A27&gt;=Model!$M$14-0.000000001,$A27&lt;=Model!$M$14+Model!$M$15+0.000000001),Model!$M$12,(Model!$AJ$13*AP27+Model!$AJ$14*AR27+Model!$AJ$15*AQ26+Model!$AJ$16*AQ28)/Model!$AJ$17)))</f>
        <v>2.2287727219350018E-14</v>
      </c>
      <c r="AR73" s="15">
        <f ca="1">IF(Model!$M$18=0,NA(),ABS(AR27-IF(AND(Model!$M$16=1,AR$4&gt;=Model!$M$13-0.000000001,AR$4&lt;=Model!$M$13+Model!$M$15+0.000000001,$A27&gt;=Model!$M$14-0.000000001,$A27&lt;=Model!$M$14+Model!$M$15+0.000000001),Model!$M$12,(Model!$AJ$13*AQ27+Model!$AJ$14*AS27+Model!$AJ$15*AR26+Model!$AJ$16*AR28)/Model!$AJ$17)))</f>
        <v>2.7144952952085077E-14</v>
      </c>
      <c r="AS73" s="15">
        <f ca="1">IF(Model!$M$18=0,NA(),ABS(AS27-IF(AND(Model!$M$16=1,AS$4&gt;=Model!$M$13-0.000000001,AS$4&lt;=Model!$M$13+Model!$M$15+0.000000001,$A27&gt;=Model!$M$14-0.000000001,$A27&lt;=Model!$M$14+Model!$M$15+0.000000001),Model!$M$12,(Model!$AJ$13*AR27+Model!$AJ$14*AT27+Model!$AJ$15*AS26+Model!$AJ$16*AS28)/Model!$AJ$17)))</f>
        <v>3.2834845953289005E-14</v>
      </c>
      <c r="AT73" s="15">
        <f ca="1">IF(Model!$M$18=0,NA(),ABS(AT27-IF(AND(Model!$M$16=1,AT$4&gt;=Model!$M$13-0.000000001,AT$4&lt;=Model!$M$13+Model!$M$15+0.000000001,$A27&gt;=Model!$M$14-0.000000001,$A27&lt;=Model!$M$14+Model!$M$15+0.000000001),Model!$M$12,(Model!$AJ$13*AS27+Model!$AJ$14*AU27+Model!$AJ$15*AT26+Model!$AJ$16*AT28)/Model!$AJ$17)))</f>
        <v>3.9579450827886831E-14</v>
      </c>
      <c r="AU73" s="15">
        <f ca="1">IF(Model!$M$18=0,NA(),ABS(AU27-IF(AND(Model!$M$16=1,AU$4&gt;=Model!$M$13-0.000000001,AU$4&lt;=Model!$M$13+Model!$M$15+0.000000001,$A27&gt;=Model!$M$14-0.000000001,$A27&lt;=Model!$M$14+Model!$M$15+0.000000001),Model!$M$12,(Model!$AJ$13*AT27+Model!$AJ$14*AV27+Model!$AJ$15*AU26+Model!$AJ$16*AU28)/Model!$AJ$17)))</f>
        <v>4.7406523151494184E-14</v>
      </c>
      <c r="AV73" s="15">
        <f ca="1">IF(Model!$M$18=0,NA(),ABS(AV27-IF(AND(Model!$M$16=1,AV$4&gt;=Model!$M$13-0.000000001,AV$4&lt;=Model!$M$13+Model!$M$15+0.000000001,$A27&gt;=Model!$M$14-0.000000001,$A27&lt;=Model!$M$14+Model!$M$15+0.000000001),Model!$M$12,(Model!$AJ$13*AU27+Model!$AJ$14*AW27+Model!$AJ$15*AV26+Model!$AJ$16*AV28)/Model!$AJ$17)))</f>
        <v>5.645484080218921E-14</v>
      </c>
      <c r="AW73" s="15">
        <f ca="1">IF(Model!$M$18=0,NA(),ABS(AW27-IF(AND(Model!$M$16=1,AW$4&gt;=Model!$M$13-0.000000001,AW$4&lt;=Model!$M$13+Model!$M$15+0.000000001,$A27&gt;=Model!$M$14-0.000000001,$A27&lt;=Model!$M$14+Model!$M$15+0.000000001),Model!$M$12,(Model!$AJ$13*AV27+Model!$AJ$14*AX27+Model!$AJ$15*AW26+Model!$AJ$16*AW28)/Model!$AJ$17)))</f>
        <v>6.6779914931203166E-14</v>
      </c>
      <c r="AX73" s="15">
        <f ca="1">IF(Model!$M$18=0,NA(),ABS(AX27-IF(AND(Model!$M$16=1,AX$4&gt;=Model!$M$13-0.000000001,AX$4&lt;=Model!$M$13+Model!$M$15+0.000000001,$A27&gt;=Model!$M$14-0.000000001,$A27&lt;=Model!$M$14+Model!$M$15+0.000000001),Model!$M$12,(Model!$AJ$13*AW27+Model!$AJ$14*AY27+Model!$AJ$15*AX26+Model!$AJ$16*AX28)/Model!$AJ$17)))</f>
        <v>7.8548278992229825E-14</v>
      </c>
      <c r="AY73" s="15">
        <f ca="1">IF(Model!$M$18=0,NA(),ABS(AY27-IF(AND(Model!$M$16=1,AY$4&gt;=Model!$M$13-0.000000001,AY$4&lt;=Model!$M$13+Model!$M$15+0.000000001,$A27&gt;=Model!$M$14-0.000000001,$A27&lt;=Model!$M$14+Model!$M$15+0.000000001),Model!$M$12,(Model!$AJ$13*AX27+Model!$AJ$14*AZ27+Model!$AJ$15*AY26+Model!$AJ$16*AY28)/Model!$AJ$17)))</f>
        <v>9.170442183403793E-14</v>
      </c>
      <c r="AZ73" s="15">
        <f ca="1">IF(Model!$M$18=0,NA(),ABS(AZ27-IF(AND(Model!$M$16=1,AZ$4&gt;=Model!$M$13-0.000000001,AZ$4&lt;=Model!$M$13+Model!$M$15+0.000000001,$A27&gt;=Model!$M$14-0.000000001,$A27&lt;=Model!$M$14+Model!$M$15+0.000000001),Model!$M$12,(Model!$AJ$13*AY27+Model!$AJ$14*BA27+Model!$AJ$15*AZ26+Model!$AJ$16*AZ28)/Model!$AJ$17)))</f>
        <v>1.0647038806155251E-13</v>
      </c>
      <c r="BA73" s="15">
        <f ca="1">IF(Model!$M$18=0,NA(),ABS(BA27-IF(AND(Model!$M$16=1,BA$4&gt;=Model!$M$13-0.000000001,BA$4&lt;=Model!$M$13+Model!$M$15+0.000000001,$A27&gt;=Model!$M$14-0.000000001,$A27&lt;=Model!$M$14+Model!$M$15+0.000000001),Model!$M$12,(Model!$AJ$13*AZ27+Model!$AJ$14*BB27+Model!$AJ$15*BA26+Model!$AJ$16*BA28)/Model!$AJ$17)))</f>
        <v>1.226796442210798E-13</v>
      </c>
      <c r="BB73" s="15">
        <f ca="1">IF(Model!$M$18=0,NA(),ABS(BB27-IF(AND(Model!$M$16=1,BB$4&gt;=Model!$M$13-0.000000001,BB$4&lt;=Model!$M$13+Model!$M$15+0.000000001,$A27&gt;=Model!$M$14-0.000000001,$A27&lt;=Model!$M$14+Model!$M$15+0.000000001),Model!$M$12,(Model!$AJ$13*BA27+Model!$AJ$14*BC27+Model!$AJ$15*BB26+Model!$AJ$16*BB28)/Model!$AJ$17)))</f>
        <v>1.4022116801015727E-13</v>
      </c>
      <c r="BC73" s="15">
        <f ca="1">IF(Model!$M$18=0,NA(),ABS(BC27-IF(AND(Model!$M$16=1,BC$4&gt;=Model!$M$13-0.000000001,BC$4&lt;=Model!$M$13+Model!$M$15+0.000000001,$A27&gt;=Model!$M$14-0.000000001,$A27&lt;=Model!$M$14+Model!$M$15+0.000000001),Model!$M$12,(Model!$AJ$13*BB27+Model!$AJ$14*BD27+Model!$AJ$15*BC26+Model!$AJ$16*BC28)/Model!$AJ$17)))</f>
        <v>1.5865087021893487E-13</v>
      </c>
      <c r="BD73" s="15">
        <f ca="1">IF(Model!$M$18=0,NA(),ABS(BD27-IF(AND(Model!$M$16=1,BD$4&gt;=Model!$M$13-0.000000001,BD$4&lt;=Model!$M$13+Model!$M$15+0.000000001,$A27&gt;=Model!$M$14-0.000000001,$A27&lt;=Model!$M$14+Model!$M$15+0.000000001),Model!$M$12,(Model!$AJ$13*BC27+Model!$AJ$14*BE27+Model!$AJ$15*BD26+Model!$AJ$16*BD28)/Model!$AJ$17)))</f>
        <v>1.7785772854495008E-13</v>
      </c>
      <c r="BE73" s="15">
        <f ca="1">IF(Model!$M$18=0,NA(),ABS(BE27-IF(AND(Model!$M$16=1,BE$4&gt;=Model!$M$13-0.000000001,BE$4&lt;=Model!$M$13+Model!$M$15+0.000000001,$A27&gt;=Model!$M$14-0.000000001,$A27&lt;=Model!$M$14+Model!$M$15+0.000000001),Model!$M$12,(Model!$AJ$13*BD27+Model!$AJ$14*BF27+Model!$AJ$15*BE26+Model!$AJ$16*BE28)/Model!$AJ$17)))</f>
        <v>1.9689805341727151E-13</v>
      </c>
      <c r="BF73" s="15">
        <f ca="1">IF(Model!$M$18=0,NA(),ABS(BF27-IF(AND(Model!$M$16=1,BF$4&gt;=Model!$M$13-0.000000001,BF$4&lt;=Model!$M$13+Model!$M$15+0.000000001,$A27&gt;=Model!$M$14-0.000000001,$A27&lt;=Model!$M$14+Model!$M$15+0.000000001),Model!$M$12,(Model!$AJ$13*BE27+Model!$AJ$14*BG27+Model!$AJ$15*BF26+Model!$AJ$16*BF28)/Model!$AJ$17)))</f>
        <v>2.1488366641619905E-13</v>
      </c>
      <c r="BG73" s="15">
        <f ca="1">IF(Model!$M$18=0,NA(),ABS(BG27-IF(AND(Model!$M$16=1,BG$4&gt;=Model!$M$13-0.000000001,BG$4&lt;=Model!$M$13+Model!$M$15+0.000000001,$A27&gt;=Model!$M$14-0.000000001,$A27&lt;=Model!$M$14+Model!$M$15+0.000000001),Model!$M$12,(Model!$AJ$13*BF27+Model!$AJ$14*BH27+Model!$AJ$15*BG26+Model!$AJ$16*BG28)/Model!$AJ$17)))</f>
        <v>2.3037127760971998E-13</v>
      </c>
      <c r="BH73" s="15">
        <f ca="1">IF(Model!$M$18=0,NA(),ABS(BH27-IF(AND(Model!$M$16=1,BH$4&gt;=Model!$M$13-0.000000001,BH$4&lt;=Model!$M$13+Model!$M$15+0.000000001,$A27&gt;=Model!$M$14-0.000000001,$A27&lt;=Model!$M$14+Model!$M$15+0.000000001),Model!$M$12,(Model!$AJ$13*BG27+Model!$AJ$14*BI27+Model!$AJ$15*BH26+Model!$AJ$16*BH28)/Model!$AJ$17)))</f>
        <v>2.4147350785597155E-13</v>
      </c>
      <c r="BI73" s="15">
        <f ca="1">IF(Model!$M$18=0,NA(),ABS(BI27-IF(AND(Model!$M$16=1,BI$4&gt;=Model!$M$13-0.000000001,BI$4&lt;=Model!$M$13+Model!$M$15+0.000000001,$A27&gt;=Model!$M$14-0.000000001,$A27&lt;=Model!$M$14+Model!$M$15+0.000000001),Model!$M$12,(Model!$AJ$13*BH27+Model!$AJ$14*BJ27+Model!$AJ$15*BI26+Model!$AJ$16*BI28)/Model!$AJ$17)))</f>
        <v>2.4580337765200966E-13</v>
      </c>
      <c r="BJ73" s="15">
        <f ca="1">IF(Model!$M$18=0,NA(),ABS(BJ27-IF(AND(Model!$M$16=1,BJ$4&gt;=Model!$M$13-0.000000001,BJ$4&lt;=Model!$M$13+Model!$M$15+0.000000001,$A27&gt;=Model!$M$14-0.000000001,$A27&lt;=Model!$M$14+Model!$M$15+0.000000001),Model!$M$12,BI27)))</f>
        <v>0</v>
      </c>
      <c r="BK73" s="1"/>
    </row>
    <row r="74" spans="1:63" ht="13.5" customHeight="1">
      <c r="A74" s="1"/>
      <c r="B74" s="15">
        <f>IF(Model!$M$18=0,NA(),ABS(B28-IF(AND(Model!$M$16=1,B$4&gt;=Model!$M$13-0.000000001,B$4&lt;=Model!$M$13+Model!$M$15+0.000000001,$A28&gt;=Model!$M$14-0.000000001,$A28&lt;=Model!$M$14+Model!$M$15+0.000000001),Model!$M$12,Model!$M$11)))</f>
        <v>0</v>
      </c>
      <c r="C74" s="15">
        <f ca="1">IF(Model!$M$18=0,NA(),ABS(C28-IF(AND(Model!$M$16=1,C$4&gt;=Model!$M$13-0.000000001,C$4&lt;=Model!$M$13+Model!$M$15+0.000000001,$A28&gt;=Model!$M$14-0.000000001,$A28&lt;=Model!$M$14+Model!$M$15+0.000000001),Model!$M$12,(Model!$AJ$13*B28+Model!$AJ$14*D28+Model!$AJ$15*C27+Model!$AJ$16*C29)/Model!$AJ$17)))</f>
        <v>0</v>
      </c>
      <c r="D74" s="15">
        <f ca="1">IF(Model!$M$18=0,NA(),ABS(D28-IF(AND(Model!$M$16=1,D$4&gt;=Model!$M$13-0.000000001,D$4&lt;=Model!$M$13+Model!$M$15+0.000000001,$A28&gt;=Model!$M$14-0.000000001,$A28&lt;=Model!$M$14+Model!$M$15+0.000000001),Model!$M$12,(Model!$AJ$13*C28+Model!$AJ$14*E28+Model!$AJ$15*D27+Model!$AJ$16*D29)/Model!$AJ$17)))</f>
        <v>1.1102230246251565E-16</v>
      </c>
      <c r="E74" s="15">
        <f ca="1">IF(Model!$M$18=0,NA(),ABS(E28-IF(AND(Model!$M$16=1,E$4&gt;=Model!$M$13-0.000000001,E$4&lt;=Model!$M$13+Model!$M$15+0.000000001,$A28&gt;=Model!$M$14-0.000000001,$A28&lt;=Model!$M$14+Model!$M$15+0.000000001),Model!$M$12,(Model!$AJ$13*D28+Model!$AJ$14*F28+Model!$AJ$15*E27+Model!$AJ$16*E29)/Model!$AJ$17)))</f>
        <v>0</v>
      </c>
      <c r="F74" s="15">
        <f ca="1">IF(Model!$M$18=0,NA(),ABS(F28-IF(AND(Model!$M$16=1,F$4&gt;=Model!$M$13-0.000000001,F$4&lt;=Model!$M$13+Model!$M$15+0.000000001,$A28&gt;=Model!$M$14-0.000000001,$A28&lt;=Model!$M$14+Model!$M$15+0.000000001),Model!$M$12,(Model!$AJ$13*E28+Model!$AJ$14*G28+Model!$AJ$15*F27+Model!$AJ$16*F29)/Model!$AJ$17)))</f>
        <v>0</v>
      </c>
      <c r="G74" s="15">
        <f ca="1">IF(Model!$M$18=0,NA(),ABS(G28-IF(AND(Model!$M$16=1,G$4&gt;=Model!$M$13-0.000000001,G$4&lt;=Model!$M$13+Model!$M$15+0.000000001,$A28&gt;=Model!$M$14-0.000000001,$A28&lt;=Model!$M$14+Model!$M$15+0.000000001),Model!$M$12,(Model!$AJ$13*F28+Model!$AJ$14*H28+Model!$AJ$15*G27+Model!$AJ$16*G29)/Model!$AJ$17)))</f>
        <v>1.1102230246251565E-16</v>
      </c>
      <c r="H74" s="15">
        <f ca="1">IF(Model!$M$18=0,NA(),ABS(H28-IF(AND(Model!$M$16=1,H$4&gt;=Model!$M$13-0.000000001,H$4&lt;=Model!$M$13+Model!$M$15+0.000000001,$A28&gt;=Model!$M$14-0.000000001,$A28&lt;=Model!$M$14+Model!$M$15+0.000000001),Model!$M$12,(Model!$AJ$13*G28+Model!$AJ$14*I28+Model!$AJ$15*H27+Model!$AJ$16*H29)/Model!$AJ$17)))</f>
        <v>1.1102230246251565E-16</v>
      </c>
      <c r="I74" s="15">
        <f ca="1">IF(Model!$M$18=0,NA(),ABS(I28-IF(AND(Model!$M$16=1,I$4&gt;=Model!$M$13-0.000000001,I$4&lt;=Model!$M$13+Model!$M$15+0.000000001,$A28&gt;=Model!$M$14-0.000000001,$A28&lt;=Model!$M$14+Model!$M$15+0.000000001),Model!$M$12,(Model!$AJ$13*H28+Model!$AJ$14*J28+Model!$AJ$15*I27+Model!$AJ$16*I29)/Model!$AJ$17)))</f>
        <v>0</v>
      </c>
      <c r="J74" s="15">
        <f ca="1">IF(Model!$M$18=0,NA(),ABS(J28-IF(AND(Model!$M$16=1,J$4&gt;=Model!$M$13-0.000000001,J$4&lt;=Model!$M$13+Model!$M$15+0.000000001,$A28&gt;=Model!$M$14-0.000000001,$A28&lt;=Model!$M$14+Model!$M$15+0.000000001),Model!$M$12,(Model!$AJ$13*I28+Model!$AJ$14*K28+Model!$AJ$15*J27+Model!$AJ$16*J29)/Model!$AJ$17)))</f>
        <v>1.1102230246251565E-16</v>
      </c>
      <c r="K74" s="15">
        <f ca="1">IF(Model!$M$18=0,NA(),ABS(K28-IF(AND(Model!$M$16=1,K$4&gt;=Model!$M$13-0.000000001,K$4&lt;=Model!$M$13+Model!$M$15+0.000000001,$A28&gt;=Model!$M$14-0.000000001,$A28&lt;=Model!$M$14+Model!$M$15+0.000000001),Model!$M$12,(Model!$AJ$13*J28+Model!$AJ$14*L28+Model!$AJ$15*K27+Model!$AJ$16*K29)/Model!$AJ$17)))</f>
        <v>3.3306690738754696E-16</v>
      </c>
      <c r="L74" s="15">
        <f ca="1">IF(Model!$M$18=0,NA(),ABS(L28-IF(AND(Model!$M$16=1,L$4&gt;=Model!$M$13-0.000000001,L$4&lt;=Model!$M$13+Model!$M$15+0.000000001,$A28&gt;=Model!$M$14-0.000000001,$A28&lt;=Model!$M$14+Model!$M$15+0.000000001),Model!$M$12,(Model!$AJ$13*K28+Model!$AJ$14*M28+Model!$AJ$15*L27+Model!$AJ$16*L29)/Model!$AJ$17)))</f>
        <v>3.3306690738754696E-16</v>
      </c>
      <c r="M74" s="15">
        <f ca="1">IF(Model!$M$18=0,NA(),ABS(M28-IF(AND(Model!$M$16=1,M$4&gt;=Model!$M$13-0.000000001,M$4&lt;=Model!$M$13+Model!$M$15+0.000000001,$A28&gt;=Model!$M$14-0.000000001,$A28&lt;=Model!$M$14+Model!$M$15+0.000000001),Model!$M$12,(Model!$AJ$13*L28+Model!$AJ$14*N28+Model!$AJ$15*M27+Model!$AJ$16*M29)/Model!$AJ$17)))</f>
        <v>1.1102230246251565E-16</v>
      </c>
      <c r="N74" s="15">
        <f ca="1">IF(Model!$M$18=0,NA(),ABS(N28-IF(AND(Model!$M$16=1,N$4&gt;=Model!$M$13-0.000000001,N$4&lt;=Model!$M$13+Model!$M$15+0.000000001,$A28&gt;=Model!$M$14-0.000000001,$A28&lt;=Model!$M$14+Model!$M$15+0.000000001),Model!$M$12,(Model!$AJ$13*M28+Model!$AJ$14*O28+Model!$AJ$15*N27+Model!$AJ$16*N29)/Model!$AJ$17)))</f>
        <v>2.2204460492503131E-16</v>
      </c>
      <c r="O74" s="15">
        <f ca="1">IF(Model!$M$18=0,NA(),ABS(O28-IF(AND(Model!$M$16=1,O$4&gt;=Model!$M$13-0.000000001,O$4&lt;=Model!$M$13+Model!$M$15+0.000000001,$A28&gt;=Model!$M$14-0.000000001,$A28&lt;=Model!$M$14+Model!$M$15+0.000000001),Model!$M$12,(Model!$AJ$13*N28+Model!$AJ$14*P28+Model!$AJ$15*O27+Model!$AJ$16*O29)/Model!$AJ$17)))</f>
        <v>3.3306690738754696E-16</v>
      </c>
      <c r="P74" s="15">
        <f ca="1">IF(Model!$M$18=0,NA(),ABS(P28-IF(AND(Model!$M$16=1,P$4&gt;=Model!$M$13-0.000000001,P$4&lt;=Model!$M$13+Model!$M$15+0.000000001,$A28&gt;=Model!$M$14-0.000000001,$A28&lt;=Model!$M$14+Model!$M$15+0.000000001),Model!$M$12,(Model!$AJ$13*O28+Model!$AJ$14*Q28+Model!$AJ$15*P27+Model!$AJ$16*P29)/Model!$AJ$17)))</f>
        <v>2.2204460492503131E-16</v>
      </c>
      <c r="Q74" s="15">
        <f ca="1">IF(Model!$M$18=0,NA(),ABS(Q28-IF(AND(Model!$M$16=1,Q$4&gt;=Model!$M$13-0.000000001,Q$4&lt;=Model!$M$13+Model!$M$15+0.000000001,$A28&gt;=Model!$M$14-0.000000001,$A28&lt;=Model!$M$14+Model!$M$15+0.000000001),Model!$M$12,(Model!$AJ$13*P28+Model!$AJ$14*R28+Model!$AJ$15*Q27+Model!$AJ$16*Q29)/Model!$AJ$17)))</f>
        <v>0</v>
      </c>
      <c r="R74" s="15">
        <f>IF(Model!$M$18=0,NA(),ABS(R28-IF(AND(Model!$M$16=1,R$4&gt;=Model!$M$13-0.000000001,R$4&lt;=Model!$M$13+Model!$M$15+0.000000001,$A28&gt;=Model!$M$14-0.000000001,$A28&lt;=Model!$M$14+Model!$M$15+0.000000001),Model!$M$12,(Model!$AJ$13*Q28+Model!$AJ$14*S28+Model!$AJ$15*R27+Model!$AJ$16*R29)/Model!$AJ$17)))</f>
        <v>0</v>
      </c>
      <c r="S74" s="15">
        <f>IF(Model!$M$18=0,NA(),ABS(S28-IF(AND(Model!$M$16=1,S$4&gt;=Model!$M$13-0.000000001,S$4&lt;=Model!$M$13+Model!$M$15+0.000000001,$A28&gt;=Model!$M$14-0.000000001,$A28&lt;=Model!$M$14+Model!$M$15+0.000000001),Model!$M$12,(Model!$AJ$13*R28+Model!$AJ$14*T28+Model!$AJ$15*S27+Model!$AJ$16*S29)/Model!$AJ$17)))</f>
        <v>0</v>
      </c>
      <c r="T74" s="15">
        <f>IF(Model!$M$18=0,NA(),ABS(T28-IF(AND(Model!$M$16=1,T$4&gt;=Model!$M$13-0.000000001,T$4&lt;=Model!$M$13+Model!$M$15+0.000000001,$A28&gt;=Model!$M$14-0.000000001,$A28&lt;=Model!$M$14+Model!$M$15+0.000000001),Model!$M$12,(Model!$AJ$13*S28+Model!$AJ$14*U28+Model!$AJ$15*T27+Model!$AJ$16*T29)/Model!$AJ$17)))</f>
        <v>0</v>
      </c>
      <c r="U74" s="15">
        <f>IF(Model!$M$18=0,NA(),ABS(U28-IF(AND(Model!$M$16=1,U$4&gt;=Model!$M$13-0.000000001,U$4&lt;=Model!$M$13+Model!$M$15+0.000000001,$A28&gt;=Model!$M$14-0.000000001,$A28&lt;=Model!$M$14+Model!$M$15+0.000000001),Model!$M$12,(Model!$AJ$13*T28+Model!$AJ$14*V28+Model!$AJ$15*U27+Model!$AJ$16*U29)/Model!$AJ$17)))</f>
        <v>0</v>
      </c>
      <c r="V74" s="15">
        <f>IF(Model!$M$18=0,NA(),ABS(V28-IF(AND(Model!$M$16=1,V$4&gt;=Model!$M$13-0.000000001,V$4&lt;=Model!$M$13+Model!$M$15+0.000000001,$A28&gt;=Model!$M$14-0.000000001,$A28&lt;=Model!$M$14+Model!$M$15+0.000000001),Model!$M$12,(Model!$AJ$13*U28+Model!$AJ$14*W28+Model!$AJ$15*V27+Model!$AJ$16*V29)/Model!$AJ$17)))</f>
        <v>0</v>
      </c>
      <c r="W74" s="15">
        <f>IF(Model!$M$18=0,NA(),ABS(W28-IF(AND(Model!$M$16=1,W$4&gt;=Model!$M$13-0.000000001,W$4&lt;=Model!$M$13+Model!$M$15+0.000000001,$A28&gt;=Model!$M$14-0.000000001,$A28&lt;=Model!$M$14+Model!$M$15+0.000000001),Model!$M$12,(Model!$AJ$13*V28+Model!$AJ$14*X28+Model!$AJ$15*W27+Model!$AJ$16*W29)/Model!$AJ$17)))</f>
        <v>0</v>
      </c>
      <c r="X74" s="15">
        <f>IF(Model!$M$18=0,NA(),ABS(X28-IF(AND(Model!$M$16=1,X$4&gt;=Model!$M$13-0.000000001,X$4&lt;=Model!$M$13+Model!$M$15+0.000000001,$A28&gt;=Model!$M$14-0.000000001,$A28&lt;=Model!$M$14+Model!$M$15+0.000000001),Model!$M$12,(Model!$AJ$13*W28+Model!$AJ$14*Y28+Model!$AJ$15*X27+Model!$AJ$16*X29)/Model!$AJ$17)))</f>
        <v>0</v>
      </c>
      <c r="Y74" s="15">
        <f>IF(Model!$M$18=0,NA(),ABS(Y28-IF(AND(Model!$M$16=1,Y$4&gt;=Model!$M$13-0.000000001,Y$4&lt;=Model!$M$13+Model!$M$15+0.000000001,$A28&gt;=Model!$M$14-0.000000001,$A28&lt;=Model!$M$14+Model!$M$15+0.000000001),Model!$M$12,(Model!$AJ$13*X28+Model!$AJ$14*Z28+Model!$AJ$15*Y27+Model!$AJ$16*Y29)/Model!$AJ$17)))</f>
        <v>0</v>
      </c>
      <c r="Z74" s="15">
        <f>IF(Model!$M$18=0,NA(),ABS(Z28-IF(AND(Model!$M$16=1,Z$4&gt;=Model!$M$13-0.000000001,Z$4&lt;=Model!$M$13+Model!$M$15+0.000000001,$A28&gt;=Model!$M$14-0.000000001,$A28&lt;=Model!$M$14+Model!$M$15+0.000000001),Model!$M$12,(Model!$AJ$13*Y28+Model!$AJ$14*AA28+Model!$AJ$15*Z27+Model!$AJ$16*Z29)/Model!$AJ$17)))</f>
        <v>0</v>
      </c>
      <c r="AA74" s="15">
        <f>IF(Model!$M$18=0,NA(),ABS(AA28-IF(AND(Model!$M$16=1,AA$4&gt;=Model!$M$13-0.000000001,AA$4&lt;=Model!$M$13+Model!$M$15+0.000000001,$A28&gt;=Model!$M$14-0.000000001,$A28&lt;=Model!$M$14+Model!$M$15+0.000000001),Model!$M$12,(Model!$AJ$13*Z28+Model!$AJ$14*AB28+Model!$AJ$15*AA27+Model!$AJ$16*AA29)/Model!$AJ$17)))</f>
        <v>0</v>
      </c>
      <c r="AB74" s="15">
        <f>IF(Model!$M$18=0,NA(),ABS(AB28-IF(AND(Model!$M$16=1,AB$4&gt;=Model!$M$13-0.000000001,AB$4&lt;=Model!$M$13+Model!$M$15+0.000000001,$A28&gt;=Model!$M$14-0.000000001,$A28&lt;=Model!$M$14+Model!$M$15+0.000000001),Model!$M$12,(Model!$AJ$13*AA28+Model!$AJ$14*AC28+Model!$AJ$15*AB27+Model!$AJ$16*AB29)/Model!$AJ$17)))</f>
        <v>0</v>
      </c>
      <c r="AC74" s="15">
        <f ca="1">IF(Model!$M$18=0,NA(),ABS(AC28-IF(AND(Model!$M$16=1,AC$4&gt;=Model!$M$13-0.000000001,AC$4&lt;=Model!$M$13+Model!$M$15+0.000000001,$A28&gt;=Model!$M$14-0.000000001,$A28&lt;=Model!$M$14+Model!$M$15+0.000000001),Model!$M$12,(Model!$AJ$13*AB28+Model!$AJ$14*AD28+Model!$AJ$15*AC27+Model!$AJ$16*AC29)/Model!$AJ$17)))</f>
        <v>3.0184188481996443E-16</v>
      </c>
      <c r="AD74" s="15">
        <f ca="1">IF(Model!$M$18=0,NA(),ABS(AD28-IF(AND(Model!$M$16=1,AD$4&gt;=Model!$M$13-0.000000001,AD$4&lt;=Model!$M$13+Model!$M$15+0.000000001,$A28&gt;=Model!$M$14-0.000000001,$A28&lt;=Model!$M$14+Model!$M$15+0.000000001),Model!$M$12,(Model!$AJ$13*AC28+Model!$AJ$14*AE28+Model!$AJ$15*AD27+Model!$AJ$16*AD29)/Model!$AJ$17)))</f>
        <v>5.620504062164855E-16</v>
      </c>
      <c r="AE74" s="15">
        <f ca="1">IF(Model!$M$18=0,NA(),ABS(AE28-IF(AND(Model!$M$16=1,AE$4&gt;=Model!$M$13-0.000000001,AE$4&lt;=Model!$M$13+Model!$M$15+0.000000001,$A28&gt;=Model!$M$14-0.000000001,$A28&lt;=Model!$M$14+Model!$M$15+0.000000001),Model!$M$12,(Model!$AJ$13*AD28+Model!$AJ$14*AF28+Model!$AJ$15*AE27+Model!$AJ$16*AE29)/Model!$AJ$17)))</f>
        <v>9.2287288921966137E-16</v>
      </c>
      <c r="AF74" s="15">
        <f ca="1">IF(Model!$M$18=0,NA(),ABS(AF28-IF(AND(Model!$M$16=1,AF$4&gt;=Model!$M$13-0.000000001,AF$4&lt;=Model!$M$13+Model!$M$15+0.000000001,$A28&gt;=Model!$M$14-0.000000001,$A28&lt;=Model!$M$14+Model!$M$15+0.000000001),Model!$M$12,(Model!$AJ$13*AE28+Model!$AJ$14*AG28+Model!$AJ$15*AF27+Model!$AJ$16*AF29)/Model!$AJ$17)))</f>
        <v>1.3461454173580023E-15</v>
      </c>
      <c r="AG74" s="15">
        <f ca="1">IF(Model!$M$18=0,NA(),ABS(AG28-IF(AND(Model!$M$16=1,AG$4&gt;=Model!$M$13-0.000000001,AG$4&lt;=Model!$M$13+Model!$M$15+0.000000001,$A28&gt;=Model!$M$14-0.000000001,$A28&lt;=Model!$M$14+Model!$M$15+0.000000001),Model!$M$12,(Model!$AJ$13*AF28+Model!$AJ$14*AH28+Model!$AJ$15*AG27+Model!$AJ$16*AG29)/Model!$AJ$17)))</f>
        <v>1.9290125052862095E-15</v>
      </c>
      <c r="AH74" s="15">
        <f ca="1">IF(Model!$M$18=0,NA(),ABS(AH28-IF(AND(Model!$M$16=1,AH$4&gt;=Model!$M$13-0.000000001,AH$4&lt;=Model!$M$13+Model!$M$15+0.000000001,$A28&gt;=Model!$M$14-0.000000001,$A28&lt;=Model!$M$14+Model!$M$15+0.000000001),Model!$M$12,(Model!$AJ$13*AG28+Model!$AJ$14*AI28+Model!$AJ$15*AH27+Model!$AJ$16*AH29)/Model!$AJ$17)))</f>
        <v>2.6090241078691179E-15</v>
      </c>
      <c r="AI74" s="15">
        <f ca="1">IF(Model!$M$18=0,NA(),ABS(AI28-IF(AND(Model!$M$16=1,AI$4&gt;=Model!$M$13-0.000000001,AI$4&lt;=Model!$M$13+Model!$M$15+0.000000001,$A28&gt;=Model!$M$14-0.000000001,$A28&lt;=Model!$M$14+Model!$M$15+0.000000001),Model!$M$12,(Model!$AJ$13*AH28+Model!$AJ$14*AJ28+Model!$AJ$15*AI27+Model!$AJ$16*AI29)/Model!$AJ$17)))</f>
        <v>3.4694469519536142E-15</v>
      </c>
      <c r="AJ74" s="15">
        <f ca="1">IF(Model!$M$18=0,NA(),ABS(AJ28-IF(AND(Model!$M$16=1,AJ$4&gt;=Model!$M$13-0.000000001,AJ$4&lt;=Model!$M$13+Model!$M$15+0.000000001,$A28&gt;=Model!$M$14-0.000000001,$A28&lt;=Model!$M$14+Model!$M$15+0.000000001),Model!$M$12,(Model!$AJ$13*AI28+Model!$AJ$14*AK28+Model!$AJ$15*AJ27+Model!$AJ$16*AJ29)/Model!$AJ$17)))</f>
        <v>4.496403249731884E-15</v>
      </c>
      <c r="AK74" s="15">
        <f ca="1">IF(Model!$M$18=0,NA(),ABS(AK28-IF(AND(Model!$M$16=1,AK$4&gt;=Model!$M$13-0.000000001,AK$4&lt;=Model!$M$13+Model!$M$15+0.000000001,$A28&gt;=Model!$M$14-0.000000001,$A28&lt;=Model!$M$14+Model!$M$15+0.000000001),Model!$M$12,(Model!$AJ$13*AJ28+Model!$AJ$14*AL28+Model!$AJ$15*AK27+Model!$AJ$16*AK29)/Model!$AJ$17)))</f>
        <v>5.8564264548977008E-15</v>
      </c>
      <c r="AL74" s="15">
        <f ca="1">IF(Model!$M$18=0,NA(),ABS(AL28-IF(AND(Model!$M$16=1,AL$4&gt;=Model!$M$13-0.000000001,AL$4&lt;=Model!$M$13+Model!$M$15+0.000000001,$A28&gt;=Model!$M$14-0.000000001,$A28&lt;=Model!$M$14+Model!$M$15+0.000000001),Model!$M$12,(Model!$AJ$13*AK28+Model!$AJ$14*AM28+Model!$AJ$15*AL27+Model!$AJ$16*AL29)/Model!$AJ$17)))</f>
        <v>7.4662498406041777E-15</v>
      </c>
      <c r="AM74" s="15">
        <f ca="1">IF(Model!$M$18=0,NA(),ABS(AM28-IF(AND(Model!$M$16=1,AM$4&gt;=Model!$M$13-0.000000001,AM$4&lt;=Model!$M$13+Model!$M$15+0.000000001,$A28&gt;=Model!$M$14-0.000000001,$A28&lt;=Model!$M$14+Model!$M$15+0.000000001),Model!$M$12,(Model!$AJ$13*AL28+Model!$AJ$14*AN28+Model!$AJ$15*AM27+Model!$AJ$16*AM29)/Model!$AJ$17)))</f>
        <v>9.4091401336982017E-15</v>
      </c>
      <c r="AN74" s="15">
        <f ca="1">IF(Model!$M$18=0,NA(),ABS(AN28-IF(AND(Model!$M$16=1,AN$4&gt;=Model!$M$13-0.000000001,AN$4&lt;=Model!$M$13+Model!$M$15+0.000000001,$A28&gt;=Model!$M$14-0.000000001,$A28&lt;=Model!$M$14+Model!$M$15+0.000000001),Model!$M$12,(Model!$AJ$13*AM28+Model!$AJ$14*AO28+Model!$AJ$15*AN27+Model!$AJ$16*AN29)/Model!$AJ$17)))</f>
        <v>1.1768364061026659E-14</v>
      </c>
      <c r="AO74" s="15">
        <f ca="1">IF(Model!$M$18=0,NA(),ABS(AO28-IF(AND(Model!$M$16=1,AO$4&gt;=Model!$M$13-0.000000001,AO$4&lt;=Model!$M$13+Model!$M$15+0.000000001,$A28&gt;=Model!$M$14-0.000000001,$A28&lt;=Model!$M$14+Model!$M$15+0.000000001),Model!$M$12,(Model!$AJ$13*AN28+Model!$AJ$14*AP28+Model!$AJ$15*AO27+Model!$AJ$16*AO29)/Model!$AJ$17)))</f>
        <v>1.4654943925052066E-14</v>
      </c>
      <c r="AP74" s="15">
        <f ca="1">IF(Model!$M$18=0,NA(),ABS(AP28-IF(AND(Model!$M$16=1,AP$4&gt;=Model!$M$13-0.000000001,AP$4&lt;=Model!$M$13+Model!$M$15+0.000000001,$A28&gt;=Model!$M$14-0.000000001,$A28&lt;=Model!$M$14+Model!$M$15+0.000000001),Model!$M$12,(Model!$AJ$13*AO28+Model!$AJ$14*AQ28+Model!$AJ$15*AP27+Model!$AJ$16*AP29)/Model!$AJ$17)))</f>
        <v>1.8041124150158794E-14</v>
      </c>
      <c r="AQ74" s="15">
        <f ca="1">IF(Model!$M$18=0,NA(),ABS(AQ28-IF(AND(Model!$M$16=1,AQ$4&gt;=Model!$M$13-0.000000001,AQ$4&lt;=Model!$M$13+Model!$M$15+0.000000001,$A28&gt;=Model!$M$14-0.000000001,$A28&lt;=Model!$M$14+Model!$M$15+0.000000001),Model!$M$12,(Model!$AJ$13*AP28+Model!$AJ$14*AR28+Model!$AJ$15*AQ27+Model!$AJ$16*AQ29)/Model!$AJ$17)))</f>
        <v>2.2148949341271873E-14</v>
      </c>
      <c r="AR74" s="15">
        <f ca="1">IF(Model!$M$18=0,NA(),ABS(AR28-IF(AND(Model!$M$16=1,AR$4&gt;=Model!$M$13-0.000000001,AR$4&lt;=Model!$M$13+Model!$M$15+0.000000001,$A28&gt;=Model!$M$14-0.000000001,$A28&lt;=Model!$M$14+Model!$M$15+0.000000001),Model!$M$12,(Model!$AJ$13*AQ28+Model!$AJ$14*AS28+Model!$AJ$15*AR27+Model!$AJ$16*AR29)/Model!$AJ$17)))</f>
        <v>2.6978419498391304E-14</v>
      </c>
      <c r="AS74" s="15">
        <f ca="1">IF(Model!$M$18=0,NA(),ABS(AS28-IF(AND(Model!$M$16=1,AS$4&gt;=Model!$M$13-0.000000001,AS$4&lt;=Model!$M$13+Model!$M$15+0.000000001,$A28&gt;=Model!$M$14-0.000000001,$A28&lt;=Model!$M$14+Model!$M$15+0.000000001),Model!$M$12,(Model!$AJ$13*AR28+Model!$AJ$14*AT28+Model!$AJ$15*AS27+Model!$AJ$16*AS29)/Model!$AJ$17)))</f>
        <v>3.269606807521086E-14</v>
      </c>
      <c r="AT74" s="15">
        <f ca="1">IF(Model!$M$18=0,NA(),ABS(AT28-IF(AND(Model!$M$16=1,AT$4&gt;=Model!$M$13-0.000000001,AT$4&lt;=Model!$M$13+Model!$M$15+0.000000001,$A28&gt;=Model!$M$14-0.000000001,$A28&lt;=Model!$M$14+Model!$M$15+0.000000001),Model!$M$12,(Model!$AJ$13*AS28+Model!$AJ$14*AU28+Model!$AJ$15*AT27+Model!$AJ$16*AT29)/Model!$AJ$17)))</f>
        <v>3.9301895071730542E-14</v>
      </c>
      <c r="AU74" s="15">
        <f ca="1">IF(Model!$M$18=0,NA(),ABS(AU28-IF(AND(Model!$M$16=1,AU$4&gt;=Model!$M$13-0.000000001,AU$4&lt;=Model!$M$13+Model!$M$15+0.000000001,$A28&gt;=Model!$M$14-0.000000001,$A28&lt;=Model!$M$14+Model!$M$15+0.000000001),Model!$M$12,(Model!$AJ$13*AT28+Model!$AJ$14*AV28+Model!$AJ$15*AU27+Model!$AJ$16*AU29)/Model!$AJ$17)))</f>
        <v>4.7128967395337895E-14</v>
      </c>
      <c r="AV74" s="15">
        <f ca="1">IF(Model!$M$18=0,NA(),ABS(AV28-IF(AND(Model!$M$16=1,AV$4&gt;=Model!$M$13-0.000000001,AV$4&lt;=Model!$M$13+Model!$M$15+0.000000001,$A28&gt;=Model!$M$14-0.000000001,$A28&lt;=Model!$M$14+Model!$M$15+0.000000001),Model!$M$12,(Model!$AJ$13*AU28+Model!$AJ$14*AW28+Model!$AJ$15*AV27+Model!$AJ$16*AV29)/Model!$AJ$17)))</f>
        <v>5.6066262743570405E-14</v>
      </c>
      <c r="AW74" s="15">
        <f ca="1">IF(Model!$M$18=0,NA(),ABS(AW28-IF(AND(Model!$M$16=1,AW$4&gt;=Model!$M$13-0.000000001,AW$4&lt;=Model!$M$13+Model!$M$15+0.000000001,$A28&gt;=Model!$M$14-0.000000001,$A28&lt;=Model!$M$14+Model!$M$15+0.000000001),Model!$M$12,(Model!$AJ$13*AV28+Model!$AJ$14*AX28+Model!$AJ$15*AW27+Model!$AJ$16*AW29)/Model!$AJ$17)))</f>
        <v>6.6280314570121845E-14</v>
      </c>
      <c r="AX74" s="15">
        <f ca="1">IF(Model!$M$18=0,NA(),ABS(AX28-IF(AND(Model!$M$16=1,AX$4&gt;=Model!$M$13-0.000000001,AX$4&lt;=Model!$M$13+Model!$M$15+0.000000001,$A28&gt;=Model!$M$14-0.000000001,$A28&lt;=Model!$M$14+Model!$M$15+0.000000001),Model!$M$12,(Model!$AJ$13*AW28+Model!$AJ$14*AY28+Model!$AJ$15*AX27+Model!$AJ$16*AX29)/Model!$AJ$17)))</f>
        <v>7.7882145177454731E-14</v>
      </c>
      <c r="AY74" s="15">
        <f ca="1">IF(Model!$M$18=0,NA(),ABS(AY28-IF(AND(Model!$M$16=1,AY$4&gt;=Model!$M$13-0.000000001,AY$4&lt;=Model!$M$13+Model!$M$15+0.000000001,$A28&gt;=Model!$M$14-0.000000001,$A28&lt;=Model!$M$14+Model!$M$15+0.000000001),Model!$M$12,(Model!$AJ$13*AX28+Model!$AJ$14*AZ28+Model!$AJ$15*AY27+Model!$AJ$16*AY29)/Model!$AJ$17)))</f>
        <v>9.1093799170494094E-14</v>
      </c>
      <c r="AZ74" s="15">
        <f ca="1">IF(Model!$M$18=0,NA(),ABS(AZ28-IF(AND(Model!$M$16=1,AZ$4&gt;=Model!$M$13-0.000000001,AZ$4&lt;=Model!$M$13+Model!$M$15+0.000000001,$A28&gt;=Model!$M$14-0.000000001,$A28&lt;=Model!$M$14+Model!$M$15+0.000000001),Model!$M$12,(Model!$AJ$13*AY28+Model!$AJ$14*BA28+Model!$AJ$15*AZ27+Model!$AJ$16*AZ29)/Model!$AJ$17)))</f>
        <v>1.0563772079308364E-13</v>
      </c>
      <c r="BA74" s="15">
        <f ca="1">IF(Model!$M$18=0,NA(),ABS(BA28-IF(AND(Model!$M$16=1,BA$4&gt;=Model!$M$13-0.000000001,BA$4&lt;=Model!$M$13+Model!$M$15+0.000000001,$A28&gt;=Model!$M$14-0.000000001,$A28&lt;=Model!$M$14+Model!$M$15+0.000000001),Model!$M$12,(Model!$AJ$13*AZ28+Model!$AJ$14*BB28+Model!$AJ$15*BA27+Model!$AJ$16*BA29)/Model!$AJ$17)))</f>
        <v>1.2173595465014841E-13</v>
      </c>
      <c r="BB74" s="15">
        <f ca="1">IF(Model!$M$18=0,NA(),ABS(BB28-IF(AND(Model!$M$16=1,BB$4&gt;=Model!$M$13-0.000000001,BB$4&lt;=Model!$M$13+Model!$M$15+0.000000001,$A28&gt;=Model!$M$14-0.000000001,$A28&lt;=Model!$M$14+Model!$M$15+0.000000001),Model!$M$12,(Model!$AJ$13*BA28+Model!$AJ$14*BC28+Model!$AJ$15*BB27+Model!$AJ$16*BB29)/Model!$AJ$17)))</f>
        <v>1.389999226830696E-13</v>
      </c>
      <c r="BC74" s="15">
        <f ca="1">IF(Model!$M$18=0,NA(),ABS(BC28-IF(AND(Model!$M$16=1,BC$4&gt;=Model!$M$13-0.000000001,BC$4&lt;=Model!$M$13+Model!$M$15+0.000000001,$A28&gt;=Model!$M$14-0.000000001,$A28&lt;=Model!$M$14+Model!$M$15+0.000000001),Model!$M$12,(Model!$AJ$13*BB28+Model!$AJ$14*BD28+Model!$AJ$15*BC27+Model!$AJ$16*BC29)/Model!$AJ$17)))</f>
        <v>1.5731860258938468E-13</v>
      </c>
      <c r="BD74" s="15">
        <f ca="1">IF(Model!$M$18=0,NA(),ABS(BD28-IF(AND(Model!$M$16=1,BD$4&gt;=Model!$M$13-0.000000001,BD$4&lt;=Model!$M$13+Model!$M$15+0.000000001,$A28&gt;=Model!$M$14-0.000000001,$A28&lt;=Model!$M$14+Model!$M$15+0.000000001),Model!$M$12,(Model!$AJ$13*BC28+Model!$AJ$14*BE28+Model!$AJ$15*BD27+Model!$AJ$16*BD29)/Model!$AJ$17)))</f>
        <v>1.7641443861293737E-13</v>
      </c>
      <c r="BE74" s="15">
        <f ca="1">IF(Model!$M$18=0,NA(),ABS(BE28-IF(AND(Model!$M$16=1,BE$4&gt;=Model!$M$13-0.000000001,BE$4&lt;=Model!$M$13+Model!$M$15+0.000000001,$A28&gt;=Model!$M$14-0.000000001,$A28&lt;=Model!$M$14+Model!$M$15+0.000000001),Model!$M$12,(Model!$AJ$13*BD28+Model!$AJ$14*BF28+Model!$AJ$15*BE27+Model!$AJ$16*BE29)/Model!$AJ$17)))</f>
        <v>1.9528823003156504E-13</v>
      </c>
      <c r="BF74" s="15">
        <f ca="1">IF(Model!$M$18=0,NA(),ABS(BF28-IF(AND(Model!$M$16=1,BF$4&gt;=Model!$M$13-0.000000001,BF$4&lt;=Model!$M$13+Model!$M$15+0.000000001,$A28&gt;=Model!$M$14-0.000000001,$A28&lt;=Model!$M$14+Model!$M$15+0.000000001),Model!$M$12,(Model!$AJ$13*BE28+Model!$AJ$14*BG28+Model!$AJ$15*BF27+Model!$AJ$16*BF29)/Model!$AJ$17)))</f>
        <v>2.131073095767988E-13</v>
      </c>
      <c r="BG74" s="15">
        <f ca="1">IF(Model!$M$18=0,NA(),ABS(BG28-IF(AND(Model!$M$16=1,BG$4&gt;=Model!$M$13-0.000000001,BG$4&lt;=Model!$M$13+Model!$M$15+0.000000001,$A28&gt;=Model!$M$14-0.000000001,$A28&lt;=Model!$M$14+Model!$M$15+0.000000001),Model!$M$12,(Model!$AJ$13*BF28+Model!$AJ$14*BH28+Model!$AJ$15*BG27+Model!$AJ$16*BG29)/Model!$AJ$17)))</f>
        <v>2.2842838731662596E-13</v>
      </c>
      <c r="BH74" s="15">
        <f ca="1">IF(Model!$M$18=0,NA(),ABS(BH28-IF(AND(Model!$M$16=1,BH$4&gt;=Model!$M$13-0.000000001,BH$4&lt;=Model!$M$13+Model!$M$15+0.000000001,$A28&gt;=Model!$M$14-0.000000001,$A28&lt;=Model!$M$14+Model!$M$15+0.000000001),Model!$M$12,(Model!$AJ$13*BG28+Model!$AJ$14*BI28+Model!$AJ$15*BH27+Model!$AJ$16*BH29)/Model!$AJ$17)))</f>
        <v>2.3953061756287752E-13</v>
      </c>
      <c r="BI74" s="15">
        <f ca="1">IF(Model!$M$18=0,NA(),ABS(BI28-IF(AND(Model!$M$16=1,BI$4&gt;=Model!$M$13-0.000000001,BI$4&lt;=Model!$M$13+Model!$M$15+0.000000001,$A28&gt;=Model!$M$14-0.000000001,$A28&lt;=Model!$M$14+Model!$M$15+0.000000001),Model!$M$12,(Model!$AJ$13*BH28+Model!$AJ$14*BJ28+Model!$AJ$15*BI27+Model!$AJ$16*BI29)/Model!$AJ$17)))</f>
        <v>2.4369395390522186E-13</v>
      </c>
      <c r="BJ74" s="15">
        <f ca="1">IF(Model!$M$18=0,NA(),ABS(BJ28-IF(AND(Model!$M$16=1,BJ$4&gt;=Model!$M$13-0.000000001,BJ$4&lt;=Model!$M$13+Model!$M$15+0.000000001,$A28&gt;=Model!$M$14-0.000000001,$A28&lt;=Model!$M$14+Model!$M$15+0.000000001),Model!$M$12,BI28)))</f>
        <v>0</v>
      </c>
      <c r="BK74" s="1"/>
    </row>
    <row r="75" spans="1:63" ht="13.5" customHeight="1">
      <c r="A75" s="1"/>
      <c r="B75" s="15">
        <f>IF(Model!$M$18=0,NA(),ABS(B29-IF(AND(Model!$M$16=1,B$4&gt;=Model!$M$13-0.000000001,B$4&lt;=Model!$M$13+Model!$M$15+0.000000001,$A29&gt;=Model!$M$14-0.000000001,$A29&lt;=Model!$M$14+Model!$M$15+0.000000001),Model!$M$12,Model!$M$11)))</f>
        <v>0</v>
      </c>
      <c r="C75" s="15">
        <f ca="1">IF(Model!$M$18=0,NA(),ABS(C29-IF(AND(Model!$M$16=1,C$4&gt;=Model!$M$13-0.000000001,C$4&lt;=Model!$M$13+Model!$M$15+0.000000001,$A29&gt;=Model!$M$14-0.000000001,$A29&lt;=Model!$M$14+Model!$M$15+0.000000001),Model!$M$12,(Model!$AJ$13*B29+Model!$AJ$14*D29+Model!$AJ$15*C28+Model!$AJ$16*C30)/Model!$AJ$17)))</f>
        <v>0</v>
      </c>
      <c r="D75" s="15">
        <f ca="1">IF(Model!$M$18=0,NA(),ABS(D29-IF(AND(Model!$M$16=1,D$4&gt;=Model!$M$13-0.000000001,D$4&lt;=Model!$M$13+Model!$M$15+0.000000001,$A29&gt;=Model!$M$14-0.000000001,$A29&lt;=Model!$M$14+Model!$M$15+0.000000001),Model!$M$12,(Model!$AJ$13*C29+Model!$AJ$14*E29+Model!$AJ$15*D28+Model!$AJ$16*D30)/Model!$AJ$17)))</f>
        <v>0</v>
      </c>
      <c r="E75" s="15">
        <f ca="1">IF(Model!$M$18=0,NA(),ABS(E29-IF(AND(Model!$M$16=1,E$4&gt;=Model!$M$13-0.000000001,E$4&lt;=Model!$M$13+Model!$M$15+0.000000001,$A29&gt;=Model!$M$14-0.000000001,$A29&lt;=Model!$M$14+Model!$M$15+0.000000001),Model!$M$12,(Model!$AJ$13*D29+Model!$AJ$14*F29+Model!$AJ$15*E28+Model!$AJ$16*E30)/Model!$AJ$17)))</f>
        <v>0</v>
      </c>
      <c r="F75" s="15">
        <f ca="1">IF(Model!$M$18=0,NA(),ABS(F29-IF(AND(Model!$M$16=1,F$4&gt;=Model!$M$13-0.000000001,F$4&lt;=Model!$M$13+Model!$M$15+0.000000001,$A29&gt;=Model!$M$14-0.000000001,$A29&lt;=Model!$M$14+Model!$M$15+0.000000001),Model!$M$12,(Model!$AJ$13*E29+Model!$AJ$14*G29+Model!$AJ$15*F28+Model!$AJ$16*F30)/Model!$AJ$17)))</f>
        <v>0</v>
      </c>
      <c r="G75" s="15">
        <f ca="1">IF(Model!$M$18=0,NA(),ABS(G29-IF(AND(Model!$M$16=1,G$4&gt;=Model!$M$13-0.000000001,G$4&lt;=Model!$M$13+Model!$M$15+0.000000001,$A29&gt;=Model!$M$14-0.000000001,$A29&lt;=Model!$M$14+Model!$M$15+0.000000001),Model!$M$12,(Model!$AJ$13*F29+Model!$AJ$14*H29+Model!$AJ$15*G28+Model!$AJ$16*G30)/Model!$AJ$17)))</f>
        <v>0</v>
      </c>
      <c r="H75" s="15">
        <f ca="1">IF(Model!$M$18=0,NA(),ABS(H29-IF(AND(Model!$M$16=1,H$4&gt;=Model!$M$13-0.000000001,H$4&lt;=Model!$M$13+Model!$M$15+0.000000001,$A29&gt;=Model!$M$14-0.000000001,$A29&lt;=Model!$M$14+Model!$M$15+0.000000001),Model!$M$12,(Model!$AJ$13*G29+Model!$AJ$14*I29+Model!$AJ$15*H28+Model!$AJ$16*H30)/Model!$AJ$17)))</f>
        <v>2.2204460492503131E-16</v>
      </c>
      <c r="I75" s="15">
        <f ca="1">IF(Model!$M$18=0,NA(),ABS(I29-IF(AND(Model!$M$16=1,I$4&gt;=Model!$M$13-0.000000001,I$4&lt;=Model!$M$13+Model!$M$15+0.000000001,$A29&gt;=Model!$M$14-0.000000001,$A29&lt;=Model!$M$14+Model!$M$15+0.000000001),Model!$M$12,(Model!$AJ$13*H29+Model!$AJ$14*J29+Model!$AJ$15*I28+Model!$AJ$16*I30)/Model!$AJ$17)))</f>
        <v>2.2204460492503131E-16</v>
      </c>
      <c r="J75" s="15">
        <f ca="1">IF(Model!$M$18=0,NA(),ABS(J29-IF(AND(Model!$M$16=1,J$4&gt;=Model!$M$13-0.000000001,J$4&lt;=Model!$M$13+Model!$M$15+0.000000001,$A29&gt;=Model!$M$14-0.000000001,$A29&lt;=Model!$M$14+Model!$M$15+0.000000001),Model!$M$12,(Model!$AJ$13*I29+Model!$AJ$14*K29+Model!$AJ$15*J28+Model!$AJ$16*J30)/Model!$AJ$17)))</f>
        <v>1.1102230246251565E-16</v>
      </c>
      <c r="K75" s="15">
        <f ca="1">IF(Model!$M$18=0,NA(),ABS(K29-IF(AND(Model!$M$16=1,K$4&gt;=Model!$M$13-0.000000001,K$4&lt;=Model!$M$13+Model!$M$15+0.000000001,$A29&gt;=Model!$M$14-0.000000001,$A29&lt;=Model!$M$14+Model!$M$15+0.000000001),Model!$M$12,(Model!$AJ$13*J29+Model!$AJ$14*L29+Model!$AJ$15*K28+Model!$AJ$16*K30)/Model!$AJ$17)))</f>
        <v>1.1102230246251565E-16</v>
      </c>
      <c r="L75" s="15">
        <f ca="1">IF(Model!$M$18=0,NA(),ABS(L29-IF(AND(Model!$M$16=1,L$4&gt;=Model!$M$13-0.000000001,L$4&lt;=Model!$M$13+Model!$M$15+0.000000001,$A29&gt;=Model!$M$14-0.000000001,$A29&lt;=Model!$M$14+Model!$M$15+0.000000001),Model!$M$12,(Model!$AJ$13*K29+Model!$AJ$14*M29+Model!$AJ$15*L28+Model!$AJ$16*L30)/Model!$AJ$17)))</f>
        <v>1.1102230246251565E-16</v>
      </c>
      <c r="M75" s="15">
        <f ca="1">IF(Model!$M$18=0,NA(),ABS(M29-IF(AND(Model!$M$16=1,M$4&gt;=Model!$M$13-0.000000001,M$4&lt;=Model!$M$13+Model!$M$15+0.000000001,$A29&gt;=Model!$M$14-0.000000001,$A29&lt;=Model!$M$14+Model!$M$15+0.000000001),Model!$M$12,(Model!$AJ$13*L29+Model!$AJ$14*N29+Model!$AJ$15*M28+Model!$AJ$16*M30)/Model!$AJ$17)))</f>
        <v>1.1102230246251565E-16</v>
      </c>
      <c r="N75" s="15">
        <f ca="1">IF(Model!$M$18=0,NA(),ABS(N29-IF(AND(Model!$M$16=1,N$4&gt;=Model!$M$13-0.000000001,N$4&lt;=Model!$M$13+Model!$M$15+0.000000001,$A29&gt;=Model!$M$14-0.000000001,$A29&lt;=Model!$M$14+Model!$M$15+0.000000001),Model!$M$12,(Model!$AJ$13*M29+Model!$AJ$14*O29+Model!$AJ$15*N28+Model!$AJ$16*N30)/Model!$AJ$17)))</f>
        <v>0</v>
      </c>
      <c r="O75" s="15">
        <f ca="1">IF(Model!$M$18=0,NA(),ABS(O29-IF(AND(Model!$M$16=1,O$4&gt;=Model!$M$13-0.000000001,O$4&lt;=Model!$M$13+Model!$M$15+0.000000001,$A29&gt;=Model!$M$14-0.000000001,$A29&lt;=Model!$M$14+Model!$M$15+0.000000001),Model!$M$12,(Model!$AJ$13*N29+Model!$AJ$14*P29+Model!$AJ$15*O28+Model!$AJ$16*O30)/Model!$AJ$17)))</f>
        <v>2.2204460492503131E-16</v>
      </c>
      <c r="P75" s="15">
        <f ca="1">IF(Model!$M$18=0,NA(),ABS(P29-IF(AND(Model!$M$16=1,P$4&gt;=Model!$M$13-0.000000001,P$4&lt;=Model!$M$13+Model!$M$15+0.000000001,$A29&gt;=Model!$M$14-0.000000001,$A29&lt;=Model!$M$14+Model!$M$15+0.000000001),Model!$M$12,(Model!$AJ$13*O29+Model!$AJ$14*Q29+Model!$AJ$15*P28+Model!$AJ$16*P30)/Model!$AJ$17)))</f>
        <v>1.1102230246251565E-16</v>
      </c>
      <c r="Q75" s="15">
        <f ca="1">IF(Model!$M$18=0,NA(),ABS(Q29-IF(AND(Model!$M$16=1,Q$4&gt;=Model!$M$13-0.000000001,Q$4&lt;=Model!$M$13+Model!$M$15+0.000000001,$A29&gt;=Model!$M$14-0.000000001,$A29&lt;=Model!$M$14+Model!$M$15+0.000000001),Model!$M$12,(Model!$AJ$13*P29+Model!$AJ$14*R29+Model!$AJ$15*Q28+Model!$AJ$16*Q30)/Model!$AJ$17)))</f>
        <v>5.5511151231257827E-17</v>
      </c>
      <c r="R75" s="15">
        <f>IF(Model!$M$18=0,NA(),ABS(R29-IF(AND(Model!$M$16=1,R$4&gt;=Model!$M$13-0.000000001,R$4&lt;=Model!$M$13+Model!$M$15+0.000000001,$A29&gt;=Model!$M$14-0.000000001,$A29&lt;=Model!$M$14+Model!$M$15+0.000000001),Model!$M$12,(Model!$AJ$13*Q29+Model!$AJ$14*S29+Model!$AJ$15*R28+Model!$AJ$16*R30)/Model!$AJ$17)))</f>
        <v>0</v>
      </c>
      <c r="S75" s="15">
        <f>IF(Model!$M$18=0,NA(),ABS(S29-IF(AND(Model!$M$16=1,S$4&gt;=Model!$M$13-0.000000001,S$4&lt;=Model!$M$13+Model!$M$15+0.000000001,$A29&gt;=Model!$M$14-0.000000001,$A29&lt;=Model!$M$14+Model!$M$15+0.000000001),Model!$M$12,(Model!$AJ$13*R29+Model!$AJ$14*T29+Model!$AJ$15*S28+Model!$AJ$16*S30)/Model!$AJ$17)))</f>
        <v>0</v>
      </c>
      <c r="T75" s="15">
        <f>IF(Model!$M$18=0,NA(),ABS(T29-IF(AND(Model!$M$16=1,T$4&gt;=Model!$M$13-0.000000001,T$4&lt;=Model!$M$13+Model!$M$15+0.000000001,$A29&gt;=Model!$M$14-0.000000001,$A29&lt;=Model!$M$14+Model!$M$15+0.000000001),Model!$M$12,(Model!$AJ$13*S29+Model!$AJ$14*U29+Model!$AJ$15*T28+Model!$AJ$16*T30)/Model!$AJ$17)))</f>
        <v>0</v>
      </c>
      <c r="U75" s="15">
        <f>IF(Model!$M$18=0,NA(),ABS(U29-IF(AND(Model!$M$16=1,U$4&gt;=Model!$M$13-0.000000001,U$4&lt;=Model!$M$13+Model!$M$15+0.000000001,$A29&gt;=Model!$M$14-0.000000001,$A29&lt;=Model!$M$14+Model!$M$15+0.000000001),Model!$M$12,(Model!$AJ$13*T29+Model!$AJ$14*V29+Model!$AJ$15*U28+Model!$AJ$16*U30)/Model!$AJ$17)))</f>
        <v>0</v>
      </c>
      <c r="V75" s="15">
        <f>IF(Model!$M$18=0,NA(),ABS(V29-IF(AND(Model!$M$16=1,V$4&gt;=Model!$M$13-0.000000001,V$4&lt;=Model!$M$13+Model!$M$15+0.000000001,$A29&gt;=Model!$M$14-0.000000001,$A29&lt;=Model!$M$14+Model!$M$15+0.000000001),Model!$M$12,(Model!$AJ$13*U29+Model!$AJ$14*W29+Model!$AJ$15*V28+Model!$AJ$16*V30)/Model!$AJ$17)))</f>
        <v>0</v>
      </c>
      <c r="W75" s="15">
        <f>IF(Model!$M$18=0,NA(),ABS(W29-IF(AND(Model!$M$16=1,W$4&gt;=Model!$M$13-0.000000001,W$4&lt;=Model!$M$13+Model!$M$15+0.000000001,$A29&gt;=Model!$M$14-0.000000001,$A29&lt;=Model!$M$14+Model!$M$15+0.000000001),Model!$M$12,(Model!$AJ$13*V29+Model!$AJ$14*X29+Model!$AJ$15*W28+Model!$AJ$16*W30)/Model!$AJ$17)))</f>
        <v>0</v>
      </c>
      <c r="X75" s="15">
        <f>IF(Model!$M$18=0,NA(),ABS(X29-IF(AND(Model!$M$16=1,X$4&gt;=Model!$M$13-0.000000001,X$4&lt;=Model!$M$13+Model!$M$15+0.000000001,$A29&gt;=Model!$M$14-0.000000001,$A29&lt;=Model!$M$14+Model!$M$15+0.000000001),Model!$M$12,(Model!$AJ$13*W29+Model!$AJ$14*Y29+Model!$AJ$15*X28+Model!$AJ$16*X30)/Model!$AJ$17)))</f>
        <v>0</v>
      </c>
      <c r="Y75" s="15">
        <f>IF(Model!$M$18=0,NA(),ABS(Y29-IF(AND(Model!$M$16=1,Y$4&gt;=Model!$M$13-0.000000001,Y$4&lt;=Model!$M$13+Model!$M$15+0.000000001,$A29&gt;=Model!$M$14-0.000000001,$A29&lt;=Model!$M$14+Model!$M$15+0.000000001),Model!$M$12,(Model!$AJ$13*X29+Model!$AJ$14*Z29+Model!$AJ$15*Y28+Model!$AJ$16*Y30)/Model!$AJ$17)))</f>
        <v>0</v>
      </c>
      <c r="Z75" s="15">
        <f>IF(Model!$M$18=0,NA(),ABS(Z29-IF(AND(Model!$M$16=1,Z$4&gt;=Model!$M$13-0.000000001,Z$4&lt;=Model!$M$13+Model!$M$15+0.000000001,$A29&gt;=Model!$M$14-0.000000001,$A29&lt;=Model!$M$14+Model!$M$15+0.000000001),Model!$M$12,(Model!$AJ$13*Y29+Model!$AJ$14*AA29+Model!$AJ$15*Z28+Model!$AJ$16*Z30)/Model!$AJ$17)))</f>
        <v>0</v>
      </c>
      <c r="AA75" s="15">
        <f>IF(Model!$M$18=0,NA(),ABS(AA29-IF(AND(Model!$M$16=1,AA$4&gt;=Model!$M$13-0.000000001,AA$4&lt;=Model!$M$13+Model!$M$15+0.000000001,$A29&gt;=Model!$M$14-0.000000001,$A29&lt;=Model!$M$14+Model!$M$15+0.000000001),Model!$M$12,(Model!$AJ$13*Z29+Model!$AJ$14*AB29+Model!$AJ$15*AA28+Model!$AJ$16*AA30)/Model!$AJ$17)))</f>
        <v>0</v>
      </c>
      <c r="AB75" s="15">
        <f>IF(Model!$M$18=0,NA(),ABS(AB29-IF(AND(Model!$M$16=1,AB$4&gt;=Model!$M$13-0.000000001,AB$4&lt;=Model!$M$13+Model!$M$15+0.000000001,$A29&gt;=Model!$M$14-0.000000001,$A29&lt;=Model!$M$14+Model!$M$15+0.000000001),Model!$M$12,(Model!$AJ$13*AA29+Model!$AJ$14*AC29+Model!$AJ$15*AB28+Model!$AJ$16*AB30)/Model!$AJ$17)))</f>
        <v>0</v>
      </c>
      <c r="AC75" s="15">
        <f ca="1">IF(Model!$M$18=0,NA(),ABS(AC29-IF(AND(Model!$M$16=1,AC$4&gt;=Model!$M$13-0.000000001,AC$4&lt;=Model!$M$13+Model!$M$15+0.000000001,$A29&gt;=Model!$M$14-0.000000001,$A29&lt;=Model!$M$14+Model!$M$15+0.000000001),Model!$M$12,(Model!$AJ$13*AB29+Model!$AJ$14*AD29+Model!$AJ$15*AC28+Model!$AJ$16*AC30)/Model!$AJ$17)))</f>
        <v>3.4000580129145419E-16</v>
      </c>
      <c r="AD75" s="15">
        <f ca="1">IF(Model!$M$18=0,NA(),ABS(AD29-IF(AND(Model!$M$16=1,AD$4&gt;=Model!$M$13-0.000000001,AD$4&lt;=Model!$M$13+Model!$M$15+0.000000001,$A29&gt;=Model!$M$14-0.000000001,$A29&lt;=Model!$M$14+Model!$M$15+0.000000001),Model!$M$12,(Model!$AJ$13*AC29+Model!$AJ$14*AE29+Model!$AJ$15*AD28+Model!$AJ$16*AD30)/Model!$AJ$17)))</f>
        <v>6.3143934525555778E-16</v>
      </c>
      <c r="AE75" s="15">
        <f ca="1">IF(Model!$M$18=0,NA(),ABS(AE29-IF(AND(Model!$M$16=1,AE$4&gt;=Model!$M$13-0.000000001,AE$4&lt;=Model!$M$13+Model!$M$15+0.000000001,$A29&gt;=Model!$M$14-0.000000001,$A29&lt;=Model!$M$14+Model!$M$15+0.000000001),Model!$M$12,(Model!$AJ$13*AD29+Model!$AJ$14*AF29+Model!$AJ$15*AE28+Model!$AJ$16*AE30)/Model!$AJ$17)))</f>
        <v>9.7144514654701197E-16</v>
      </c>
      <c r="AF75" s="15">
        <f ca="1">IF(Model!$M$18=0,NA(),ABS(AF29-IF(AND(Model!$M$16=1,AF$4&gt;=Model!$M$13-0.000000001,AF$4&lt;=Model!$M$13+Model!$M$15+0.000000001,$A29&gt;=Model!$M$14-0.000000001,$A29&lt;=Model!$M$14+Model!$M$15+0.000000001),Model!$M$12,(Model!$AJ$13*AE29+Model!$AJ$14*AG29+Model!$AJ$15*AF28+Model!$AJ$16*AF30)/Model!$AJ$17)))</f>
        <v>1.4155343563970746E-15</v>
      </c>
      <c r="AG75" s="15">
        <f ca="1">IF(Model!$M$18=0,NA(),ABS(AG29-IF(AND(Model!$M$16=1,AG$4&gt;=Model!$M$13-0.000000001,AG$4&lt;=Model!$M$13+Model!$M$15+0.000000001,$A29&gt;=Model!$M$14-0.000000001,$A29&lt;=Model!$M$14+Model!$M$15+0.000000001),Model!$M$12,(Model!$AJ$13*AF29+Model!$AJ$14*AH29+Model!$AJ$15*AG28+Model!$AJ$16*AG30)/Model!$AJ$17)))</f>
        <v>1.9706458687096529E-15</v>
      </c>
      <c r="AH75" s="15">
        <f ca="1">IF(Model!$M$18=0,NA(),ABS(AH29-IF(AND(Model!$M$16=1,AH$4&gt;=Model!$M$13-0.000000001,AH$4&lt;=Model!$M$13+Model!$M$15+0.000000001,$A29&gt;=Model!$M$14-0.000000001,$A29&lt;=Model!$M$14+Model!$M$15+0.000000001),Model!$M$12,(Model!$AJ$13*AG29+Model!$AJ$14*AI29+Model!$AJ$15*AH28+Model!$AJ$16*AH30)/Model!$AJ$17)))</f>
        <v>2.6922908347160046E-15</v>
      </c>
      <c r="AI75" s="15">
        <f ca="1">IF(Model!$M$18=0,NA(),ABS(AI29-IF(AND(Model!$M$16=1,AI$4&gt;=Model!$M$13-0.000000001,AI$4&lt;=Model!$M$13+Model!$M$15+0.000000001,$A29&gt;=Model!$M$14-0.000000001,$A29&lt;=Model!$M$14+Model!$M$15+0.000000001),Model!$M$12,(Model!$AJ$13*AH29+Model!$AJ$14*AJ29+Model!$AJ$15*AI28+Model!$AJ$16*AI30)/Model!$AJ$17)))</f>
        <v>3.524958103184872E-15</v>
      </c>
      <c r="AJ75" s="15">
        <f ca="1">IF(Model!$M$18=0,NA(),ABS(AJ29-IF(AND(Model!$M$16=1,AJ$4&gt;=Model!$M$13-0.000000001,AJ$4&lt;=Model!$M$13+Model!$M$15+0.000000001,$A29&gt;=Model!$M$14-0.000000001,$A29&lt;=Model!$M$14+Model!$M$15+0.000000001),Model!$M$12,(Model!$AJ$13*AI29+Model!$AJ$14*AK29+Model!$AJ$15*AJ28+Model!$AJ$16*AJ30)/Model!$AJ$17)))</f>
        <v>4.6074255521943996E-15</v>
      </c>
      <c r="AK75" s="15">
        <f ca="1">IF(Model!$M$18=0,NA(),ABS(AK29-IF(AND(Model!$M$16=1,AK$4&gt;=Model!$M$13-0.000000001,AK$4&lt;=Model!$M$13+Model!$M$15+0.000000001,$A29&gt;=Model!$M$14-0.000000001,$A29&lt;=Model!$M$14+Model!$M$15+0.000000001),Model!$M$12,(Model!$AJ$13*AJ29+Model!$AJ$14*AL29+Model!$AJ$15*AK28+Model!$AJ$16*AK30)/Model!$AJ$17)))</f>
        <v>5.9396931817445875E-15</v>
      </c>
      <c r="AL75" s="15">
        <f ca="1">IF(Model!$M$18=0,NA(),ABS(AL29-IF(AND(Model!$M$16=1,AL$4&gt;=Model!$M$13-0.000000001,AL$4&lt;=Model!$M$13+Model!$M$15+0.000000001,$A29&gt;=Model!$M$14-0.000000001,$A29&lt;=Model!$M$14+Model!$M$15+0.000000001),Model!$M$12,(Model!$AJ$13*AK29+Model!$AJ$14*AM29+Model!$AJ$15*AL28+Model!$AJ$16*AL30)/Model!$AJ$17)))</f>
        <v>7.5495165674510645E-15</v>
      </c>
      <c r="AM75" s="15">
        <f ca="1">IF(Model!$M$18=0,NA(),ABS(AM29-IF(AND(Model!$M$16=1,AM$4&gt;=Model!$M$13-0.000000001,AM$4&lt;=Model!$M$13+Model!$M$15+0.000000001,$A29&gt;=Model!$M$14-0.000000001,$A29&lt;=Model!$M$14+Model!$M$15+0.000000001),Model!$M$12,(Model!$AJ$13*AL29+Model!$AJ$14*AN29+Model!$AJ$15*AM28+Model!$AJ$16*AM30)/Model!$AJ$17)))</f>
        <v>9.4646512849294595E-15</v>
      </c>
      <c r="AN75" s="15">
        <f ca="1">IF(Model!$M$18=0,NA(),ABS(AN29-IF(AND(Model!$M$16=1,AN$4&gt;=Model!$M$13-0.000000001,AN$4&lt;=Model!$M$13+Model!$M$15+0.000000001,$A29&gt;=Model!$M$14-0.000000001,$A29&lt;=Model!$M$14+Model!$M$15+0.000000001),Model!$M$12,(Model!$AJ$13*AM29+Model!$AJ$14*AO29+Model!$AJ$15*AN28+Model!$AJ$16*AN30)/Model!$AJ$17)))</f>
        <v>1.1851630787873546E-14</v>
      </c>
      <c r="AO75" s="15">
        <f ca="1">IF(Model!$M$18=0,NA(),ABS(AO29-IF(AND(Model!$M$16=1,AO$4&gt;=Model!$M$13-0.000000001,AO$4&lt;=Model!$M$13+Model!$M$15+0.000000001,$A29&gt;=Model!$M$14-0.000000001,$A29&lt;=Model!$M$14+Model!$M$15+0.000000001),Model!$M$12,(Model!$AJ$13*AN29+Model!$AJ$14*AP29+Model!$AJ$15*AO28+Model!$AJ$16*AO30)/Model!$AJ$17)))</f>
        <v>1.4627188349436437E-14</v>
      </c>
      <c r="AP75" s="15">
        <f ca="1">IF(Model!$M$18=0,NA(),ABS(AP29-IF(AND(Model!$M$16=1,AP$4&gt;=Model!$M$13-0.000000001,AP$4&lt;=Model!$M$13+Model!$M$15+0.000000001,$A29&gt;=Model!$M$14-0.000000001,$A29&lt;=Model!$M$14+Model!$M$15+0.000000001),Model!$M$12,(Model!$AJ$13*AO29+Model!$AJ$14*AQ29+Model!$AJ$15*AP28+Model!$AJ$16*AP30)/Model!$AJ$17)))</f>
        <v>1.8041124150158794E-14</v>
      </c>
      <c r="AQ75" s="15">
        <f ca="1">IF(Model!$M$18=0,NA(),ABS(AQ29-IF(AND(Model!$M$16=1,AQ$4&gt;=Model!$M$13-0.000000001,AQ$4&lt;=Model!$M$13+Model!$M$15+0.000000001,$A29&gt;=Model!$M$14-0.000000001,$A29&lt;=Model!$M$14+Model!$M$15+0.000000001),Model!$M$12,(Model!$AJ$13*AP29+Model!$AJ$14*AR29+Model!$AJ$15*AQ28+Model!$AJ$16*AQ30)/Model!$AJ$17)))</f>
        <v>2.2148949341271873E-14</v>
      </c>
      <c r="AR75" s="15">
        <f ca="1">IF(Model!$M$18=0,NA(),ABS(AR29-IF(AND(Model!$M$16=1,AR$4&gt;=Model!$M$13-0.000000001,AR$4&lt;=Model!$M$13+Model!$M$15+0.000000001,$A29&gt;=Model!$M$14-0.000000001,$A29&lt;=Model!$M$14+Model!$M$15+0.000000001),Model!$M$12,(Model!$AJ$13*AQ29+Model!$AJ$14*AS29+Model!$AJ$15*AR28+Model!$AJ$16*AR30)/Model!$AJ$17)))</f>
        <v>2.6922908347160046E-14</v>
      </c>
      <c r="AS75" s="15">
        <f ca="1">IF(Model!$M$18=0,NA(),ABS(AS29-IF(AND(Model!$M$16=1,AS$4&gt;=Model!$M$13-0.000000001,AS$4&lt;=Model!$M$13+Model!$M$15+0.000000001,$A29&gt;=Model!$M$14-0.000000001,$A29&lt;=Model!$M$14+Model!$M$15+0.000000001),Model!$M$12,(Model!$AJ$13*AR29+Model!$AJ$14*AT29+Model!$AJ$15*AS28+Model!$AJ$16*AS30)/Model!$AJ$17)))</f>
        <v>3.2529534621517087E-14</v>
      </c>
      <c r="AT75" s="15">
        <f ca="1">IF(Model!$M$18=0,NA(),ABS(AT29-IF(AND(Model!$M$16=1,AT$4&gt;=Model!$M$13-0.000000001,AT$4&lt;=Model!$M$13+Model!$M$15+0.000000001,$A29&gt;=Model!$M$14-0.000000001,$A29&lt;=Model!$M$14+Model!$M$15+0.000000001),Model!$M$12,(Model!$AJ$13*AS29+Model!$AJ$14*AU29+Model!$AJ$15*AT28+Model!$AJ$16*AT30)/Model!$AJ$17)))</f>
        <v>3.9246383920499284E-14</v>
      </c>
      <c r="AU75" s="15">
        <f ca="1">IF(Model!$M$18=0,NA(),ABS(AU29-IF(AND(Model!$M$16=1,AU$4&gt;=Model!$M$13-0.000000001,AU$4&lt;=Model!$M$13+Model!$M$15+0.000000001,$A29&gt;=Model!$M$14-0.000000001,$A29&lt;=Model!$M$14+Model!$M$15+0.000000001),Model!$M$12,(Model!$AJ$13*AT29+Model!$AJ$14*AV29+Model!$AJ$15*AU28+Model!$AJ$16*AU30)/Model!$AJ$17)))</f>
        <v>4.6906922790412864E-14</v>
      </c>
      <c r="AV75" s="15">
        <f ca="1">IF(Model!$M$18=0,NA(),ABS(AV29-IF(AND(Model!$M$16=1,AV$4&gt;=Model!$M$13-0.000000001,AV$4&lt;=Model!$M$13+Model!$M$15+0.000000001,$A29&gt;=Model!$M$14-0.000000001,$A29&lt;=Model!$M$14+Model!$M$15+0.000000001),Model!$M$12,(Model!$AJ$13*AU29+Model!$AJ$14*AW29+Model!$AJ$15*AV28+Model!$AJ$16*AV30)/Model!$AJ$17)))</f>
        <v>5.5733195836182858E-14</v>
      </c>
      <c r="AW75" s="15">
        <f ca="1">IF(Model!$M$18=0,NA(),ABS(AW29-IF(AND(Model!$M$16=1,AW$4&gt;=Model!$M$13-0.000000001,AW$4&lt;=Model!$M$13+Model!$M$15+0.000000001,$A29&gt;=Model!$M$14-0.000000001,$A29&lt;=Model!$M$14+Model!$M$15+0.000000001),Model!$M$12,(Model!$AJ$13*AV29+Model!$AJ$14*AX29+Model!$AJ$15*AW28+Model!$AJ$16*AW30)/Model!$AJ$17)))</f>
        <v>6.5947247662734299E-14</v>
      </c>
      <c r="AX75" s="15">
        <f ca="1">IF(Model!$M$18=0,NA(),ABS(AX29-IF(AND(Model!$M$16=1,AX$4&gt;=Model!$M$13-0.000000001,AX$4&lt;=Model!$M$13+Model!$M$15+0.000000001,$A29&gt;=Model!$M$14-0.000000001,$A29&lt;=Model!$M$14+Model!$M$15+0.000000001),Model!$M$12,(Model!$AJ$13*AW29+Model!$AJ$14*AY29+Model!$AJ$15*AX28+Model!$AJ$16*AX30)/Model!$AJ$17)))</f>
        <v>7.7493567118835927E-14</v>
      </c>
      <c r="AY75" s="15">
        <f ca="1">IF(Model!$M$18=0,NA(),ABS(AY29-IF(AND(Model!$M$16=1,AY$4&gt;=Model!$M$13-0.000000001,AY$4&lt;=Model!$M$13+Model!$M$15+0.000000001,$A29&gt;=Model!$M$14-0.000000001,$A29&lt;=Model!$M$14+Model!$M$15+0.000000001),Model!$M$12,(Model!$AJ$13*AX29+Model!$AJ$14*AZ29+Model!$AJ$15*AY28+Model!$AJ$16*AY30)/Model!$AJ$17)))</f>
        <v>9.0483176506950258E-14</v>
      </c>
      <c r="AZ75" s="15">
        <f ca="1">IF(Model!$M$18=0,NA(),ABS(AZ29-IF(AND(Model!$M$16=1,AZ$4&gt;=Model!$M$13-0.000000001,AZ$4&lt;=Model!$M$13+Model!$M$15+0.000000001,$A29&gt;=Model!$M$14-0.000000001,$A29&lt;=Model!$M$14+Model!$M$15+0.000000001),Model!$M$12,(Model!$AJ$13*AY29+Model!$AJ$14*BA29+Model!$AJ$15*AZ28+Model!$AJ$16*AZ30)/Model!$AJ$17)))</f>
        <v>1.0497158697830855E-13</v>
      </c>
      <c r="BA75" s="15">
        <f ca="1">IF(Model!$M$18=0,NA(),ABS(BA29-IF(AND(Model!$M$16=1,BA$4&gt;=Model!$M$13-0.000000001,BA$4&lt;=Model!$M$13+Model!$M$15+0.000000001,$A29&gt;=Model!$M$14-0.000000001,$A29&lt;=Model!$M$14+Model!$M$15+0.000000001),Model!$M$12,(Model!$AJ$13*AZ29+Model!$AJ$14*BB29+Model!$AJ$15*BA28+Model!$AJ$16*BA30)/Model!$AJ$17)))</f>
        <v>1.2090328738167955E-13</v>
      </c>
      <c r="BB75" s="15">
        <f ca="1">IF(Model!$M$18=0,NA(),ABS(BB29-IF(AND(Model!$M$16=1,BB$4&gt;=Model!$M$13-0.000000001,BB$4&lt;=Model!$M$13+Model!$M$15+0.000000001,$A29&gt;=Model!$M$14-0.000000001,$A29&lt;=Model!$M$14+Model!$M$15+0.000000001),Model!$M$12,(Model!$AJ$13*BA29+Model!$AJ$14*BC29+Model!$AJ$15*BB28+Model!$AJ$16*BB30)/Model!$AJ$17)))</f>
        <v>1.3811174426336947E-13</v>
      </c>
      <c r="BC75" s="15">
        <f ca="1">IF(Model!$M$18=0,NA(),ABS(BC29-IF(AND(Model!$M$16=1,BC$4&gt;=Model!$M$13-0.000000001,BC$4&lt;=Model!$M$13+Model!$M$15+0.000000001,$A29&gt;=Model!$M$14-0.000000001,$A29&lt;=Model!$M$14+Model!$M$15+0.000000001),Model!$M$12,(Model!$AJ$13*BB29+Model!$AJ$14*BD29+Model!$AJ$15*BC28+Model!$AJ$16*BC30)/Model!$AJ$17)))</f>
        <v>1.5631940186722204E-13</v>
      </c>
      <c r="BD75" s="15">
        <f ca="1">IF(Model!$M$18=0,NA(),ABS(BD29-IF(AND(Model!$M$16=1,BD$4&gt;=Model!$M$13-0.000000001,BD$4&lt;=Model!$M$13+Model!$M$15+0.000000001,$A29&gt;=Model!$M$14-0.000000001,$A29&lt;=Model!$M$14+Model!$M$15+0.000000001),Model!$M$12,(Model!$AJ$13*BC29+Model!$AJ$14*BE29+Model!$AJ$15*BD28+Model!$AJ$16*BD30)/Model!$AJ$17)))</f>
        <v>1.7508217098338719E-13</v>
      </c>
      <c r="BE75" s="15">
        <f ca="1">IF(Model!$M$18=0,NA(),ABS(BE29-IF(AND(Model!$M$16=1,BE$4&gt;=Model!$M$13-0.000000001,BE$4&lt;=Model!$M$13+Model!$M$15+0.000000001,$A29&gt;=Model!$M$14-0.000000001,$A29&lt;=Model!$M$14+Model!$M$15+0.000000001),Model!$M$12,(Model!$AJ$13*BD29+Model!$AJ$14*BF29+Model!$AJ$15*BE28+Model!$AJ$16*BE30)/Model!$AJ$17)))</f>
        <v>1.9390045125078359E-13</v>
      </c>
      <c r="BF75" s="15">
        <f ca="1">IF(Model!$M$18=0,NA(),ABS(BF29-IF(AND(Model!$M$16=1,BF$4&gt;=Model!$M$13-0.000000001,BF$4&lt;=Model!$M$13+Model!$M$15+0.000000001,$A29&gt;=Model!$M$14-0.000000001,$A29&lt;=Model!$M$14+Model!$M$15+0.000000001),Model!$M$12,(Model!$AJ$13*BE29+Model!$AJ$14*BG29+Model!$AJ$15*BF28+Model!$AJ$16*BF30)/Model!$AJ$17)))</f>
        <v>2.1160850849355484E-13</v>
      </c>
      <c r="BG75" s="15">
        <f ca="1">IF(Model!$M$18=0,NA(),ABS(BG29-IF(AND(Model!$M$16=1,BG$4&gt;=Model!$M$13-0.000000001,BG$4&lt;=Model!$M$13+Model!$M$15+0.000000001,$A29&gt;=Model!$M$14-0.000000001,$A29&lt;=Model!$M$14+Model!$M$15+0.000000001),Model!$M$12,(Model!$AJ$13*BF29+Model!$AJ$14*BH29+Model!$AJ$15*BG28+Model!$AJ$16*BG30)/Model!$AJ$17)))</f>
        <v>2.26929586233382E-13</v>
      </c>
      <c r="BH75" s="15">
        <f ca="1">IF(Model!$M$18=0,NA(),ABS(BH29-IF(AND(Model!$M$16=1,BH$4&gt;=Model!$M$13-0.000000001,BH$4&lt;=Model!$M$13+Model!$M$15+0.000000001,$A29&gt;=Model!$M$14-0.000000001,$A29&lt;=Model!$M$14+Model!$M$15+0.000000001),Model!$M$12,(Model!$AJ$13*BG29+Model!$AJ$14*BI29+Model!$AJ$15*BH28+Model!$AJ$16*BH30)/Model!$AJ$17)))</f>
        <v>2.3780977187470853E-13</v>
      </c>
      <c r="BI75" s="15">
        <f ca="1">IF(Model!$M$18=0,NA(),ABS(BI29-IF(AND(Model!$M$16=1,BI$4&gt;=Model!$M$13-0.000000001,BI$4&lt;=Model!$M$13+Model!$M$15+0.000000001,$A29&gt;=Model!$M$14-0.000000001,$A29&lt;=Model!$M$14+Model!$M$15+0.000000001),Model!$M$12,(Model!$AJ$13*BH29+Model!$AJ$14*BJ29+Model!$AJ$15*BI28+Model!$AJ$16*BI30)/Model!$AJ$17)))</f>
        <v>2.4191759706582161E-13</v>
      </c>
      <c r="BJ75" s="15">
        <f ca="1">IF(Model!$M$18=0,NA(),ABS(BJ29-IF(AND(Model!$M$16=1,BJ$4&gt;=Model!$M$13-0.000000001,BJ$4&lt;=Model!$M$13+Model!$M$15+0.000000001,$A29&gt;=Model!$M$14-0.000000001,$A29&lt;=Model!$M$14+Model!$M$15+0.000000001),Model!$M$12,BI29)))</f>
        <v>0</v>
      </c>
      <c r="BK75" s="1"/>
    </row>
    <row r="76" spans="1:63" ht="13.5" customHeight="1">
      <c r="A76" s="1"/>
      <c r="B76" s="15">
        <f>IF(Model!$M$18=0,NA(),ABS(B30-IF(AND(Model!$M$16=1,B$4&gt;=Model!$M$13-0.000000001,B$4&lt;=Model!$M$13+Model!$M$15+0.000000001,$A30&gt;=Model!$M$14-0.000000001,$A30&lt;=Model!$M$14+Model!$M$15+0.000000001),Model!$M$12,Model!$M$11)))</f>
        <v>0</v>
      </c>
      <c r="C76" s="15">
        <f ca="1">IF(Model!$M$18=0,NA(),ABS(C30-IF(AND(Model!$M$16=1,C$4&gt;=Model!$M$13-0.000000001,C$4&lt;=Model!$M$13+Model!$M$15+0.000000001,$A30&gt;=Model!$M$14-0.000000001,$A30&lt;=Model!$M$14+Model!$M$15+0.000000001),Model!$M$12,(Model!$AJ$13*B30+Model!$AJ$14*D30+Model!$AJ$15*C29+Model!$AJ$16*C31)/Model!$AJ$17)))</f>
        <v>0</v>
      </c>
      <c r="D76" s="15">
        <f ca="1">IF(Model!$M$18=0,NA(),ABS(D30-IF(AND(Model!$M$16=1,D$4&gt;=Model!$M$13-0.000000001,D$4&lt;=Model!$M$13+Model!$M$15+0.000000001,$A30&gt;=Model!$M$14-0.000000001,$A30&lt;=Model!$M$14+Model!$M$15+0.000000001),Model!$M$12,(Model!$AJ$13*C30+Model!$AJ$14*E30+Model!$AJ$15*D29+Model!$AJ$16*D31)/Model!$AJ$17)))</f>
        <v>1.1102230246251565E-16</v>
      </c>
      <c r="E76" s="15">
        <f ca="1">IF(Model!$M$18=0,NA(),ABS(E30-IF(AND(Model!$M$16=1,E$4&gt;=Model!$M$13-0.000000001,E$4&lt;=Model!$M$13+Model!$M$15+0.000000001,$A30&gt;=Model!$M$14-0.000000001,$A30&lt;=Model!$M$14+Model!$M$15+0.000000001),Model!$M$12,(Model!$AJ$13*D30+Model!$AJ$14*F30+Model!$AJ$15*E29+Model!$AJ$16*E31)/Model!$AJ$17)))</f>
        <v>0</v>
      </c>
      <c r="F76" s="15">
        <f ca="1">IF(Model!$M$18=0,NA(),ABS(F30-IF(AND(Model!$M$16=1,F$4&gt;=Model!$M$13-0.000000001,F$4&lt;=Model!$M$13+Model!$M$15+0.000000001,$A30&gt;=Model!$M$14-0.000000001,$A30&lt;=Model!$M$14+Model!$M$15+0.000000001),Model!$M$12,(Model!$AJ$13*E30+Model!$AJ$14*G30+Model!$AJ$15*F29+Model!$AJ$16*F31)/Model!$AJ$17)))</f>
        <v>1.1102230246251565E-16</v>
      </c>
      <c r="G76" s="15">
        <f ca="1">IF(Model!$M$18=0,NA(),ABS(G30-IF(AND(Model!$M$16=1,G$4&gt;=Model!$M$13-0.000000001,G$4&lt;=Model!$M$13+Model!$M$15+0.000000001,$A30&gt;=Model!$M$14-0.000000001,$A30&lt;=Model!$M$14+Model!$M$15+0.000000001),Model!$M$12,(Model!$AJ$13*F30+Model!$AJ$14*H30+Model!$AJ$15*G29+Model!$AJ$16*G31)/Model!$AJ$17)))</f>
        <v>1.1102230246251565E-16</v>
      </c>
      <c r="H76" s="15">
        <f ca="1">IF(Model!$M$18=0,NA(),ABS(H30-IF(AND(Model!$M$16=1,H$4&gt;=Model!$M$13-0.000000001,H$4&lt;=Model!$M$13+Model!$M$15+0.000000001,$A30&gt;=Model!$M$14-0.000000001,$A30&lt;=Model!$M$14+Model!$M$15+0.000000001),Model!$M$12,(Model!$AJ$13*G30+Model!$AJ$14*I30+Model!$AJ$15*H29+Model!$AJ$16*H31)/Model!$AJ$17)))</f>
        <v>1.1102230246251565E-16</v>
      </c>
      <c r="I76" s="15">
        <f ca="1">IF(Model!$M$18=0,NA(),ABS(I30-IF(AND(Model!$M$16=1,I$4&gt;=Model!$M$13-0.000000001,I$4&lt;=Model!$M$13+Model!$M$15+0.000000001,$A30&gt;=Model!$M$14-0.000000001,$A30&lt;=Model!$M$14+Model!$M$15+0.000000001),Model!$M$12,(Model!$AJ$13*H30+Model!$AJ$14*J30+Model!$AJ$15*I29+Model!$AJ$16*I31)/Model!$AJ$17)))</f>
        <v>2.2204460492503131E-16</v>
      </c>
      <c r="J76" s="15">
        <f ca="1">IF(Model!$M$18=0,NA(),ABS(J30-IF(AND(Model!$M$16=1,J$4&gt;=Model!$M$13-0.000000001,J$4&lt;=Model!$M$13+Model!$M$15+0.000000001,$A30&gt;=Model!$M$14-0.000000001,$A30&lt;=Model!$M$14+Model!$M$15+0.000000001),Model!$M$12,(Model!$AJ$13*I30+Model!$AJ$14*K30+Model!$AJ$15*J29+Model!$AJ$16*J31)/Model!$AJ$17)))</f>
        <v>3.3306690738754696E-16</v>
      </c>
      <c r="K76" s="15">
        <f ca="1">IF(Model!$M$18=0,NA(),ABS(K30-IF(AND(Model!$M$16=1,K$4&gt;=Model!$M$13-0.000000001,K$4&lt;=Model!$M$13+Model!$M$15+0.000000001,$A30&gt;=Model!$M$14-0.000000001,$A30&lt;=Model!$M$14+Model!$M$15+0.000000001),Model!$M$12,(Model!$AJ$13*J30+Model!$AJ$14*L30+Model!$AJ$15*K29+Model!$AJ$16*K31)/Model!$AJ$17)))</f>
        <v>0</v>
      </c>
      <c r="L76" s="15">
        <f ca="1">IF(Model!$M$18=0,NA(),ABS(L30-IF(AND(Model!$M$16=1,L$4&gt;=Model!$M$13-0.000000001,L$4&lt;=Model!$M$13+Model!$M$15+0.000000001,$A30&gt;=Model!$M$14-0.000000001,$A30&lt;=Model!$M$14+Model!$M$15+0.000000001),Model!$M$12,(Model!$AJ$13*K30+Model!$AJ$14*M30+Model!$AJ$15*L29+Model!$AJ$16*L31)/Model!$AJ$17)))</f>
        <v>2.2204460492503131E-16</v>
      </c>
      <c r="M76" s="15">
        <f ca="1">IF(Model!$M$18=0,NA(),ABS(M30-IF(AND(Model!$M$16=1,M$4&gt;=Model!$M$13-0.000000001,M$4&lt;=Model!$M$13+Model!$M$15+0.000000001,$A30&gt;=Model!$M$14-0.000000001,$A30&lt;=Model!$M$14+Model!$M$15+0.000000001),Model!$M$12,(Model!$AJ$13*L30+Model!$AJ$14*N30+Model!$AJ$15*M29+Model!$AJ$16*M31)/Model!$AJ$17)))</f>
        <v>1.1102230246251565E-16</v>
      </c>
      <c r="N76" s="15">
        <f ca="1">IF(Model!$M$18=0,NA(),ABS(N30-IF(AND(Model!$M$16=1,N$4&gt;=Model!$M$13-0.000000001,N$4&lt;=Model!$M$13+Model!$M$15+0.000000001,$A30&gt;=Model!$M$14-0.000000001,$A30&lt;=Model!$M$14+Model!$M$15+0.000000001),Model!$M$12,(Model!$AJ$13*M30+Model!$AJ$14*O30+Model!$AJ$15*N29+Model!$AJ$16*N31)/Model!$AJ$17)))</f>
        <v>0</v>
      </c>
      <c r="O76" s="15">
        <f ca="1">IF(Model!$M$18=0,NA(),ABS(O30-IF(AND(Model!$M$16=1,O$4&gt;=Model!$M$13-0.000000001,O$4&lt;=Model!$M$13+Model!$M$15+0.000000001,$A30&gt;=Model!$M$14-0.000000001,$A30&lt;=Model!$M$14+Model!$M$15+0.000000001),Model!$M$12,(Model!$AJ$13*N30+Model!$AJ$14*P30+Model!$AJ$15*O29+Model!$AJ$16*O31)/Model!$AJ$17)))</f>
        <v>1.1102230246251565E-16</v>
      </c>
      <c r="P76" s="15">
        <f ca="1">IF(Model!$M$18=0,NA(),ABS(P30-IF(AND(Model!$M$16=1,P$4&gt;=Model!$M$13-0.000000001,P$4&lt;=Model!$M$13+Model!$M$15+0.000000001,$A30&gt;=Model!$M$14-0.000000001,$A30&lt;=Model!$M$14+Model!$M$15+0.000000001),Model!$M$12,(Model!$AJ$13*O30+Model!$AJ$14*Q30+Model!$AJ$15*P29+Model!$AJ$16*P31)/Model!$AJ$17)))</f>
        <v>1.1102230246251565E-16</v>
      </c>
      <c r="Q76" s="15">
        <f ca="1">IF(Model!$M$18=0,NA(),ABS(Q30-IF(AND(Model!$M$16=1,Q$4&gt;=Model!$M$13-0.000000001,Q$4&lt;=Model!$M$13+Model!$M$15+0.000000001,$A30&gt;=Model!$M$14-0.000000001,$A30&lt;=Model!$M$14+Model!$M$15+0.000000001),Model!$M$12,(Model!$AJ$13*P30+Model!$AJ$14*R30+Model!$AJ$15*Q29+Model!$AJ$16*Q31)/Model!$AJ$17)))</f>
        <v>5.5511151231257827E-17</v>
      </c>
      <c r="R76" s="15">
        <f>IF(Model!$M$18=0,NA(),ABS(R30-IF(AND(Model!$M$16=1,R$4&gt;=Model!$M$13-0.000000001,R$4&lt;=Model!$M$13+Model!$M$15+0.000000001,$A30&gt;=Model!$M$14-0.000000001,$A30&lt;=Model!$M$14+Model!$M$15+0.000000001),Model!$M$12,(Model!$AJ$13*Q30+Model!$AJ$14*S30+Model!$AJ$15*R29+Model!$AJ$16*R31)/Model!$AJ$17)))</f>
        <v>0</v>
      </c>
      <c r="S76" s="15">
        <f>IF(Model!$M$18=0,NA(),ABS(S30-IF(AND(Model!$M$16=1,S$4&gt;=Model!$M$13-0.000000001,S$4&lt;=Model!$M$13+Model!$M$15+0.000000001,$A30&gt;=Model!$M$14-0.000000001,$A30&lt;=Model!$M$14+Model!$M$15+0.000000001),Model!$M$12,(Model!$AJ$13*R30+Model!$AJ$14*T30+Model!$AJ$15*S29+Model!$AJ$16*S31)/Model!$AJ$17)))</f>
        <v>0</v>
      </c>
      <c r="T76" s="15">
        <f>IF(Model!$M$18=0,NA(),ABS(T30-IF(AND(Model!$M$16=1,T$4&gt;=Model!$M$13-0.000000001,T$4&lt;=Model!$M$13+Model!$M$15+0.000000001,$A30&gt;=Model!$M$14-0.000000001,$A30&lt;=Model!$M$14+Model!$M$15+0.000000001),Model!$M$12,(Model!$AJ$13*S30+Model!$AJ$14*U30+Model!$AJ$15*T29+Model!$AJ$16*T31)/Model!$AJ$17)))</f>
        <v>0</v>
      </c>
      <c r="U76" s="15">
        <f>IF(Model!$M$18=0,NA(),ABS(U30-IF(AND(Model!$M$16=1,U$4&gt;=Model!$M$13-0.000000001,U$4&lt;=Model!$M$13+Model!$M$15+0.000000001,$A30&gt;=Model!$M$14-0.000000001,$A30&lt;=Model!$M$14+Model!$M$15+0.000000001),Model!$M$12,(Model!$AJ$13*T30+Model!$AJ$14*V30+Model!$AJ$15*U29+Model!$AJ$16*U31)/Model!$AJ$17)))</f>
        <v>0</v>
      </c>
      <c r="V76" s="15">
        <f>IF(Model!$M$18=0,NA(),ABS(V30-IF(AND(Model!$M$16=1,V$4&gt;=Model!$M$13-0.000000001,V$4&lt;=Model!$M$13+Model!$M$15+0.000000001,$A30&gt;=Model!$M$14-0.000000001,$A30&lt;=Model!$M$14+Model!$M$15+0.000000001),Model!$M$12,(Model!$AJ$13*U30+Model!$AJ$14*W30+Model!$AJ$15*V29+Model!$AJ$16*V31)/Model!$AJ$17)))</f>
        <v>0</v>
      </c>
      <c r="W76" s="15">
        <f>IF(Model!$M$18=0,NA(),ABS(W30-IF(AND(Model!$M$16=1,W$4&gt;=Model!$M$13-0.000000001,W$4&lt;=Model!$M$13+Model!$M$15+0.000000001,$A30&gt;=Model!$M$14-0.000000001,$A30&lt;=Model!$M$14+Model!$M$15+0.000000001),Model!$M$12,(Model!$AJ$13*V30+Model!$AJ$14*X30+Model!$AJ$15*W29+Model!$AJ$16*W31)/Model!$AJ$17)))</f>
        <v>0</v>
      </c>
      <c r="X76" s="15">
        <f>IF(Model!$M$18=0,NA(),ABS(X30-IF(AND(Model!$M$16=1,X$4&gt;=Model!$M$13-0.000000001,X$4&lt;=Model!$M$13+Model!$M$15+0.000000001,$A30&gt;=Model!$M$14-0.000000001,$A30&lt;=Model!$M$14+Model!$M$15+0.000000001),Model!$M$12,(Model!$AJ$13*W30+Model!$AJ$14*Y30+Model!$AJ$15*X29+Model!$AJ$16*X31)/Model!$AJ$17)))</f>
        <v>0</v>
      </c>
      <c r="Y76" s="15">
        <f>IF(Model!$M$18=0,NA(),ABS(Y30-IF(AND(Model!$M$16=1,Y$4&gt;=Model!$M$13-0.000000001,Y$4&lt;=Model!$M$13+Model!$M$15+0.000000001,$A30&gt;=Model!$M$14-0.000000001,$A30&lt;=Model!$M$14+Model!$M$15+0.000000001),Model!$M$12,(Model!$AJ$13*X30+Model!$AJ$14*Z30+Model!$AJ$15*Y29+Model!$AJ$16*Y31)/Model!$AJ$17)))</f>
        <v>0</v>
      </c>
      <c r="Z76" s="15">
        <f>IF(Model!$M$18=0,NA(),ABS(Z30-IF(AND(Model!$M$16=1,Z$4&gt;=Model!$M$13-0.000000001,Z$4&lt;=Model!$M$13+Model!$M$15+0.000000001,$A30&gt;=Model!$M$14-0.000000001,$A30&lt;=Model!$M$14+Model!$M$15+0.000000001),Model!$M$12,(Model!$AJ$13*Y30+Model!$AJ$14*AA30+Model!$AJ$15*Z29+Model!$AJ$16*Z31)/Model!$AJ$17)))</f>
        <v>0</v>
      </c>
      <c r="AA76" s="15">
        <f>IF(Model!$M$18=0,NA(),ABS(AA30-IF(AND(Model!$M$16=1,AA$4&gt;=Model!$M$13-0.000000001,AA$4&lt;=Model!$M$13+Model!$M$15+0.000000001,$A30&gt;=Model!$M$14-0.000000001,$A30&lt;=Model!$M$14+Model!$M$15+0.000000001),Model!$M$12,(Model!$AJ$13*Z30+Model!$AJ$14*AB30+Model!$AJ$15*AA29+Model!$AJ$16*AA31)/Model!$AJ$17)))</f>
        <v>0</v>
      </c>
      <c r="AB76" s="15">
        <f>IF(Model!$M$18=0,NA(),ABS(AB30-IF(AND(Model!$M$16=1,AB$4&gt;=Model!$M$13-0.000000001,AB$4&lt;=Model!$M$13+Model!$M$15+0.000000001,$A30&gt;=Model!$M$14-0.000000001,$A30&lt;=Model!$M$14+Model!$M$15+0.000000001),Model!$M$12,(Model!$AJ$13*AA30+Model!$AJ$14*AC30+Model!$AJ$15*AB29+Model!$AJ$16*AB31)/Model!$AJ$17)))</f>
        <v>0</v>
      </c>
      <c r="AC76" s="15">
        <f ca="1">IF(Model!$M$18=0,NA(),ABS(AC30-IF(AND(Model!$M$16=1,AC$4&gt;=Model!$M$13-0.000000001,AC$4&lt;=Model!$M$13+Model!$M$15+0.000000001,$A30&gt;=Model!$M$14-0.000000001,$A30&lt;=Model!$M$14+Model!$M$15+0.000000001),Model!$M$12,(Model!$AJ$13*AB30+Model!$AJ$14*AD30+Model!$AJ$15*AC29+Model!$AJ$16*AC31)/Model!$AJ$17)))</f>
        <v>4.5796699765787707E-16</v>
      </c>
      <c r="AD76" s="15">
        <f ca="1">IF(Model!$M$18=0,NA(),ABS(AD30-IF(AND(Model!$M$16=1,AD$4&gt;=Model!$M$13-0.000000001,AD$4&lt;=Model!$M$13+Model!$M$15+0.000000001,$A30&gt;=Model!$M$14-0.000000001,$A30&lt;=Model!$M$14+Model!$M$15+0.000000001),Model!$M$12,(Model!$AJ$13*AC30+Model!$AJ$14*AE30+Model!$AJ$15*AD29+Model!$AJ$16*AD31)/Model!$AJ$17)))</f>
        <v>7.2164496600635175E-16</v>
      </c>
      <c r="AE76" s="15">
        <f ca="1">IF(Model!$M$18=0,NA(),ABS(AE30-IF(AND(Model!$M$16=1,AE$4&gt;=Model!$M$13-0.000000001,AE$4&lt;=Model!$M$13+Model!$M$15+0.000000001,$A30&gt;=Model!$M$14-0.000000001,$A30&lt;=Model!$M$14+Model!$M$15+0.000000001),Model!$M$12,(Model!$AJ$13*AD30+Model!$AJ$14*AF30+Model!$AJ$15*AE29+Model!$AJ$16*AE31)/Model!$AJ$17)))</f>
        <v>1.0824674490095276E-15</v>
      </c>
      <c r="AF76" s="15">
        <f ca="1">IF(Model!$M$18=0,NA(),ABS(AF30-IF(AND(Model!$M$16=1,AF$4&gt;=Model!$M$13-0.000000001,AF$4&lt;=Model!$M$13+Model!$M$15+0.000000001,$A30&gt;=Model!$M$14-0.000000001,$A30&lt;=Model!$M$14+Model!$M$15+0.000000001),Model!$M$12,(Model!$AJ$13*AE30+Model!$AJ$14*AG30+Model!$AJ$15*AF29+Model!$AJ$16*AF31)/Model!$AJ$17)))</f>
        <v>1.5265566588595902E-15</v>
      </c>
      <c r="AG76" s="15">
        <f ca="1">IF(Model!$M$18=0,NA(),ABS(AG30-IF(AND(Model!$M$16=1,AG$4&gt;=Model!$M$13-0.000000001,AG$4&lt;=Model!$M$13+Model!$M$15+0.000000001,$A30&gt;=Model!$M$14-0.000000001,$A30&lt;=Model!$M$14+Model!$M$15+0.000000001),Model!$M$12,(Model!$AJ$13*AF30+Model!$AJ$14*AH30+Model!$AJ$15*AG29+Model!$AJ$16*AG31)/Model!$AJ$17)))</f>
        <v>2.0261570199409107E-15</v>
      </c>
      <c r="AH76" s="15">
        <f ca="1">IF(Model!$M$18=0,NA(),ABS(AH30-IF(AND(Model!$M$16=1,AH$4&gt;=Model!$M$13-0.000000001,AH$4&lt;=Model!$M$13+Model!$M$15+0.000000001,$A30&gt;=Model!$M$14-0.000000001,$A30&lt;=Model!$M$14+Model!$M$15+0.000000001),Model!$M$12,(Model!$AJ$13*AG30+Model!$AJ$14*AI30+Model!$AJ$15*AH29+Model!$AJ$16*AH31)/Model!$AJ$17)))</f>
        <v>2.7478019859472624E-15</v>
      </c>
      <c r="AI76" s="15">
        <f ca="1">IF(Model!$M$18=0,NA(),ABS(AI30-IF(AND(Model!$M$16=1,AI$4&gt;=Model!$M$13-0.000000001,AI$4&lt;=Model!$M$13+Model!$M$15+0.000000001,$A30&gt;=Model!$M$14-0.000000001,$A30&lt;=Model!$M$14+Model!$M$15+0.000000001),Model!$M$12,(Model!$AJ$13*AH30+Model!$AJ$14*AJ30+Model!$AJ$15*AI29+Model!$AJ$16*AI31)/Model!$AJ$17)))</f>
        <v>3.6082248300317588E-15</v>
      </c>
      <c r="AJ76" s="15">
        <f ca="1">IF(Model!$M$18=0,NA(),ABS(AJ30-IF(AND(Model!$M$16=1,AJ$4&gt;=Model!$M$13-0.000000001,AJ$4&lt;=Model!$M$13+Model!$M$15+0.000000001,$A30&gt;=Model!$M$14-0.000000001,$A30&lt;=Model!$M$14+Model!$M$15+0.000000001),Model!$M$12,(Model!$AJ$13*AI30+Model!$AJ$14*AK30+Model!$AJ$15*AJ29+Model!$AJ$16*AJ31)/Model!$AJ$17)))</f>
        <v>4.6906922790412864E-15</v>
      </c>
      <c r="AK76" s="15">
        <f ca="1">IF(Model!$M$18=0,NA(),ABS(AK30-IF(AND(Model!$M$16=1,AK$4&gt;=Model!$M$13-0.000000001,AK$4&lt;=Model!$M$13+Model!$M$15+0.000000001,$A30&gt;=Model!$M$14-0.000000001,$A30&lt;=Model!$M$14+Model!$M$15+0.000000001),Model!$M$12,(Model!$AJ$13*AJ30+Model!$AJ$14*AL30+Model!$AJ$15*AK29+Model!$AJ$16*AK31)/Model!$AJ$17)))</f>
        <v>5.9396931817445875E-15</v>
      </c>
      <c r="AL76" s="15">
        <f ca="1">IF(Model!$M$18=0,NA(),ABS(AL30-IF(AND(Model!$M$16=1,AL$4&gt;=Model!$M$13-0.000000001,AL$4&lt;=Model!$M$13+Model!$M$15+0.000000001,$A30&gt;=Model!$M$14-0.000000001,$A30&lt;=Model!$M$14+Model!$M$15+0.000000001),Model!$M$12,(Model!$AJ$13*AK30+Model!$AJ$14*AM30+Model!$AJ$15*AL29+Model!$AJ$16*AL31)/Model!$AJ$17)))</f>
        <v>7.5772721430666934E-15</v>
      </c>
      <c r="AM76" s="15">
        <f ca="1">IF(Model!$M$18=0,NA(),ABS(AM30-IF(AND(Model!$M$16=1,AM$4&gt;=Model!$M$13-0.000000001,AM$4&lt;=Model!$M$13+Model!$M$15+0.000000001,$A30&gt;=Model!$M$14-0.000000001,$A30&lt;=Model!$M$14+Model!$M$15+0.000000001),Model!$M$12,(Model!$AJ$13*AL30+Model!$AJ$14*AN30+Model!$AJ$15*AM29+Model!$AJ$16*AM31)/Model!$AJ$17)))</f>
        <v>9.4924068605450884E-15</v>
      </c>
      <c r="AN76" s="15">
        <f ca="1">IF(Model!$M$18=0,NA(),ABS(AN30-IF(AND(Model!$M$16=1,AN$4&gt;=Model!$M$13-0.000000001,AN$4&lt;=Model!$M$13+Model!$M$15+0.000000001,$A30&gt;=Model!$M$14-0.000000001,$A30&lt;=Model!$M$14+Model!$M$15+0.000000001),Model!$M$12,(Model!$AJ$13*AM30+Model!$AJ$14*AO30+Model!$AJ$15*AN29+Model!$AJ$16*AN31)/Model!$AJ$17)))</f>
        <v>1.1879386363489175E-14</v>
      </c>
      <c r="AO76" s="15">
        <f ca="1">IF(Model!$M$18=0,NA(),ABS(AO30-IF(AND(Model!$M$16=1,AO$4&gt;=Model!$M$13-0.000000001,AO$4&lt;=Model!$M$13+Model!$M$15+0.000000001,$A30&gt;=Model!$M$14-0.000000001,$A30&lt;=Model!$M$14+Model!$M$15+0.000000001),Model!$M$12,(Model!$AJ$13*AN30+Model!$AJ$14*AP30+Model!$AJ$15*AO29+Model!$AJ$16*AO31)/Model!$AJ$17)))</f>
        <v>1.4654943925052066E-14</v>
      </c>
      <c r="AP76" s="15">
        <f ca="1">IF(Model!$M$18=0,NA(),ABS(AP30-IF(AND(Model!$M$16=1,AP$4&gt;=Model!$M$13-0.000000001,AP$4&lt;=Model!$M$13+Model!$M$15+0.000000001,$A30&gt;=Model!$M$14-0.000000001,$A30&lt;=Model!$M$14+Model!$M$15+0.000000001),Model!$M$12,(Model!$AJ$13*AO30+Model!$AJ$14*AQ30+Model!$AJ$15*AP29+Model!$AJ$16*AP31)/Model!$AJ$17)))</f>
        <v>1.8096635301390052E-14</v>
      </c>
      <c r="AQ76" s="15">
        <f ca="1">IF(Model!$M$18=0,NA(),ABS(AQ30-IF(AND(Model!$M$16=1,AQ$4&gt;=Model!$M$13-0.000000001,AQ$4&lt;=Model!$M$13+Model!$M$15+0.000000001,$A30&gt;=Model!$M$14-0.000000001,$A30&lt;=Model!$M$14+Model!$M$15+0.000000001),Model!$M$12,(Model!$AJ$13*AP30+Model!$AJ$14*AR30+Model!$AJ$15*AQ29+Model!$AJ$16*AQ31)/Model!$AJ$17)))</f>
        <v>2.2148949341271873E-14</v>
      </c>
      <c r="AR76" s="15">
        <f ca="1">IF(Model!$M$18=0,NA(),ABS(AR30-IF(AND(Model!$M$16=1,AR$4&gt;=Model!$M$13-0.000000001,AR$4&lt;=Model!$M$13+Model!$M$15+0.000000001,$A30&gt;=Model!$M$14-0.000000001,$A30&lt;=Model!$M$14+Model!$M$15+0.000000001),Model!$M$12,(Model!$AJ$13*AQ30+Model!$AJ$14*AS30+Model!$AJ$15*AR29+Model!$AJ$16*AR31)/Model!$AJ$17)))</f>
        <v>2.6922908347160046E-14</v>
      </c>
      <c r="AS76" s="15">
        <f ca="1">IF(Model!$M$18=0,NA(),ABS(AS30-IF(AND(Model!$M$16=1,AS$4&gt;=Model!$M$13-0.000000001,AS$4&lt;=Model!$M$13+Model!$M$15+0.000000001,$A30&gt;=Model!$M$14-0.000000001,$A30&lt;=Model!$M$14+Model!$M$15+0.000000001),Model!$M$12,(Model!$AJ$13*AR30+Model!$AJ$14*AT30+Model!$AJ$15*AS29+Model!$AJ$16*AS31)/Model!$AJ$17)))</f>
        <v>3.2529534621517087E-14</v>
      </c>
      <c r="AT76" s="15">
        <f ca="1">IF(Model!$M$18=0,NA(),ABS(AT30-IF(AND(Model!$M$16=1,AT$4&gt;=Model!$M$13-0.000000001,AT$4&lt;=Model!$M$13+Model!$M$15+0.000000001,$A30&gt;=Model!$M$14-0.000000001,$A30&lt;=Model!$M$14+Model!$M$15+0.000000001),Model!$M$12,(Model!$AJ$13*AS30+Model!$AJ$14*AU30+Model!$AJ$15*AT29+Model!$AJ$16*AT31)/Model!$AJ$17)))</f>
        <v>3.907985046680551E-14</v>
      </c>
      <c r="AU76" s="15">
        <f ca="1">IF(Model!$M$18=0,NA(),ABS(AU30-IF(AND(Model!$M$16=1,AU$4&gt;=Model!$M$13-0.000000001,AU$4&lt;=Model!$M$13+Model!$M$15+0.000000001,$A30&gt;=Model!$M$14-0.000000001,$A30&lt;=Model!$M$14+Model!$M$15+0.000000001),Model!$M$12,(Model!$AJ$13*AT30+Model!$AJ$14*AV30+Model!$AJ$15*AU29+Model!$AJ$16*AU31)/Model!$AJ$17)))</f>
        <v>4.6684878185487833E-14</v>
      </c>
      <c r="AV76" s="15">
        <f ca="1">IF(Model!$M$18=0,NA(),ABS(AV30-IF(AND(Model!$M$16=1,AV$4&gt;=Model!$M$13-0.000000001,AV$4&lt;=Model!$M$13+Model!$M$15+0.000000001,$A30&gt;=Model!$M$14-0.000000001,$A30&lt;=Model!$M$14+Model!$M$15+0.000000001),Model!$M$12,(Model!$AJ$13*AU30+Model!$AJ$14*AW30+Model!$AJ$15*AV29+Model!$AJ$16*AV31)/Model!$AJ$17)))</f>
        <v>5.5566662382489085E-14</v>
      </c>
      <c r="AW76" s="15">
        <f ca="1">IF(Model!$M$18=0,NA(),ABS(AW30-IF(AND(Model!$M$16=1,AW$4&gt;=Model!$M$13-0.000000001,AW$4&lt;=Model!$M$13+Model!$M$15+0.000000001,$A30&gt;=Model!$M$14-0.000000001,$A30&lt;=Model!$M$14+Model!$M$15+0.000000001),Model!$M$12,(Model!$AJ$13*AV30+Model!$AJ$14*AX30+Model!$AJ$15*AW29+Model!$AJ$16*AW31)/Model!$AJ$17)))</f>
        <v>6.5614180755346752E-14</v>
      </c>
      <c r="AX76" s="15">
        <f ca="1">IF(Model!$M$18=0,NA(),ABS(AX30-IF(AND(Model!$M$16=1,AX$4&gt;=Model!$M$13-0.000000001,AX$4&lt;=Model!$M$13+Model!$M$15+0.000000001,$A30&gt;=Model!$M$14-0.000000001,$A30&lt;=Model!$M$14+Model!$M$15+0.000000001),Model!$M$12,(Model!$AJ$13*AW30+Model!$AJ$14*AY30+Model!$AJ$15*AX29+Model!$AJ$16*AX31)/Model!$AJ$17)))</f>
        <v>7.7104989060217122E-14</v>
      </c>
      <c r="AY76" s="15">
        <f ca="1">IF(Model!$M$18=0,NA(),ABS(AY30-IF(AND(Model!$M$16=1,AY$4&gt;=Model!$M$13-0.000000001,AY$4&lt;=Model!$M$13+Model!$M$15+0.000000001,$A30&gt;=Model!$M$14-0.000000001,$A30&lt;=Model!$M$14+Model!$M$15+0.000000001),Model!$M$12,(Model!$AJ$13*AX30+Model!$AJ$14*AZ30+Model!$AJ$15*AY29+Model!$AJ$16*AY31)/Model!$AJ$17)))</f>
        <v>9.0039087297100195E-14</v>
      </c>
      <c r="AZ76" s="15">
        <f ca="1">IF(Model!$M$18=0,NA(),ABS(AZ30-IF(AND(Model!$M$16=1,AZ$4&gt;=Model!$M$13-0.000000001,AZ$4&lt;=Model!$M$13+Model!$M$15+0.000000001,$A30&gt;=Model!$M$14-0.000000001,$A30&lt;=Model!$M$14+Model!$M$15+0.000000001),Model!$M$12,(Model!$AJ$13*AY30+Model!$AJ$14*BA30+Model!$AJ$15*AZ29+Model!$AJ$16*AZ31)/Model!$AJ$17)))</f>
        <v>1.0441647546599597E-13</v>
      </c>
      <c r="BA76" s="15">
        <f ca="1">IF(Model!$M$18=0,NA(),ABS(BA30-IF(AND(Model!$M$16=1,BA$4&gt;=Model!$M$13-0.000000001,BA$4&lt;=Model!$M$13+Model!$M$15+0.000000001,$A30&gt;=Model!$M$14-0.000000001,$A30&lt;=Model!$M$14+Model!$M$15+0.000000001),Model!$M$12,(Model!$AJ$13*AZ30+Model!$AJ$14*BB30+Model!$AJ$15*BA29+Model!$AJ$16*BA31)/Model!$AJ$17)))</f>
        <v>1.2029266471813571E-13</v>
      </c>
      <c r="BB76" s="15">
        <f ca="1">IF(Model!$M$18=0,NA(),ABS(BB30-IF(AND(Model!$M$16=1,BB$4&gt;=Model!$M$13-0.000000001,BB$4&lt;=Model!$M$13+Model!$M$15+0.000000001,$A30&gt;=Model!$M$14-0.000000001,$A30&lt;=Model!$M$14+Model!$M$15+0.000000001),Model!$M$12,(Model!$AJ$13*BA30+Model!$AJ$14*BC30+Model!$AJ$15*BB29+Model!$AJ$16*BB31)/Model!$AJ$17)))</f>
        <v>1.3727907699490061E-13</v>
      </c>
      <c r="BC76" s="15">
        <f ca="1">IF(Model!$M$18=0,NA(),ABS(BC30-IF(AND(Model!$M$16=1,BC$4&gt;=Model!$M$13-0.000000001,BC$4&lt;=Model!$M$13+Model!$M$15+0.000000001,$A30&gt;=Model!$M$14-0.000000001,$A30&lt;=Model!$M$14+Model!$M$15+0.000000001),Model!$M$12,(Model!$AJ$13*BB30+Model!$AJ$14*BD30+Model!$AJ$15*BC29+Model!$AJ$16*BC31)/Model!$AJ$17)))</f>
        <v>1.5543122344752192E-13</v>
      </c>
      <c r="BD76" s="15">
        <f ca="1">IF(Model!$M$18=0,NA(),ABS(BD30-IF(AND(Model!$M$16=1,BD$4&gt;=Model!$M$13-0.000000001,BD$4&lt;=Model!$M$13+Model!$M$15+0.000000001,$A30&gt;=Model!$M$14-0.000000001,$A30&lt;=Model!$M$14+Model!$M$15+0.000000001),Model!$M$12,(Model!$AJ$13*BC30+Model!$AJ$14*BE30+Model!$AJ$15*BD29+Model!$AJ$16*BD31)/Model!$AJ$17)))</f>
        <v>1.7408297026122455E-13</v>
      </c>
      <c r="BE76" s="15">
        <f ca="1">IF(Model!$M$18=0,NA(),ABS(BE30-IF(AND(Model!$M$16=1,BE$4&gt;=Model!$M$13-0.000000001,BE$4&lt;=Model!$M$13+Model!$M$15+0.000000001,$A30&gt;=Model!$M$14-0.000000001,$A30&lt;=Model!$M$14+Model!$M$15+0.000000001),Model!$M$12,(Model!$AJ$13*BD30+Model!$AJ$14*BF30+Model!$AJ$15*BE29+Model!$AJ$16*BE31)/Model!$AJ$17)))</f>
        <v>1.9267920592369592E-13</v>
      </c>
      <c r="BF76" s="15">
        <f ca="1">IF(Model!$M$18=0,NA(),ABS(BF30-IF(AND(Model!$M$16=1,BF$4&gt;=Model!$M$13-0.000000001,BF$4&lt;=Model!$M$13+Model!$M$15+0.000000001,$A30&gt;=Model!$M$14-0.000000001,$A30&lt;=Model!$M$14+Model!$M$15+0.000000001),Model!$M$12,(Model!$AJ$13*BE30+Model!$AJ$14*BG30+Model!$AJ$15*BF29+Model!$AJ$16*BF31)/Model!$AJ$17)))</f>
        <v>2.1027624086400465E-13</v>
      </c>
      <c r="BG76" s="15">
        <f ca="1">IF(Model!$M$18=0,NA(),ABS(BG30-IF(AND(Model!$M$16=1,BG$4&gt;=Model!$M$13-0.000000001,BG$4&lt;=Model!$M$13+Model!$M$15+0.000000001,$A30&gt;=Model!$M$14-0.000000001,$A30&lt;=Model!$M$14+Model!$M$15+0.000000001),Model!$M$12,(Model!$AJ$13*BF30+Model!$AJ$14*BH30+Model!$AJ$15*BG29+Model!$AJ$16*BG31)/Model!$AJ$17)))</f>
        <v>2.2531976284767552E-13</v>
      </c>
      <c r="BH76" s="15">
        <f ca="1">IF(Model!$M$18=0,NA(),ABS(BH30-IF(AND(Model!$M$16=1,BH$4&gt;=Model!$M$13-0.000000001,BH$4&lt;=Model!$M$13+Model!$M$15+0.000000001,$A30&gt;=Model!$M$14-0.000000001,$A30&lt;=Model!$M$14+Model!$M$15+0.000000001),Model!$M$12,(Model!$AJ$13*BG30+Model!$AJ$14*BI30+Model!$AJ$15*BH29+Model!$AJ$16*BH31)/Model!$AJ$17)))</f>
        <v>2.3636648194269583E-13</v>
      </c>
      <c r="BI76" s="15">
        <f ca="1">IF(Model!$M$18=0,NA(),ABS(BI30-IF(AND(Model!$M$16=1,BI$4&gt;=Model!$M$13-0.000000001,BI$4&lt;=Model!$M$13+Model!$M$15+0.000000001,$A30&gt;=Model!$M$14-0.000000001,$A30&lt;=Model!$M$14+Model!$M$15+0.000000001),Model!$M$12,(Model!$AJ$13*BH30+Model!$AJ$14*BJ30+Model!$AJ$15*BI29+Model!$AJ$16*BI31)/Model!$AJ$17)))</f>
        <v>2.4041879598257765E-13</v>
      </c>
      <c r="BJ76" s="15">
        <f ca="1">IF(Model!$M$18=0,NA(),ABS(BJ30-IF(AND(Model!$M$16=1,BJ$4&gt;=Model!$M$13-0.000000001,BJ$4&lt;=Model!$M$13+Model!$M$15+0.000000001,$A30&gt;=Model!$M$14-0.000000001,$A30&lt;=Model!$M$14+Model!$M$15+0.000000001),Model!$M$12,BI30)))</f>
        <v>0</v>
      </c>
      <c r="BK76" s="1"/>
    </row>
    <row r="77" spans="1:63" ht="13.5" customHeight="1">
      <c r="A77" s="1"/>
      <c r="B77" s="15">
        <f>IF(Model!$M$18=0,NA(),ABS(B31-IF(AND(Model!$M$16=1,B$4&gt;=Model!$M$13-0.000000001,B$4&lt;=Model!$M$13+Model!$M$15+0.000000001,$A31&gt;=Model!$M$14-0.000000001,$A31&lt;=Model!$M$14+Model!$M$15+0.000000001),Model!$M$12,Model!$M$11)))</f>
        <v>0</v>
      </c>
      <c r="C77" s="15">
        <f ca="1">IF(Model!$M$18=0,NA(),ABS(C31-IF(AND(Model!$M$16=1,C$4&gt;=Model!$M$13-0.000000001,C$4&lt;=Model!$M$13+Model!$M$15+0.000000001,$A31&gt;=Model!$M$14-0.000000001,$A31&lt;=Model!$M$14+Model!$M$15+0.000000001),Model!$M$12,(Model!$AJ$13*B31+Model!$AJ$14*D31+Model!$AJ$15*C30+Model!$AJ$16*C32)/Model!$AJ$17)))</f>
        <v>0</v>
      </c>
      <c r="D77" s="15">
        <f ca="1">IF(Model!$M$18=0,NA(),ABS(D31-IF(AND(Model!$M$16=1,D$4&gt;=Model!$M$13-0.000000001,D$4&lt;=Model!$M$13+Model!$M$15+0.000000001,$A31&gt;=Model!$M$14-0.000000001,$A31&lt;=Model!$M$14+Model!$M$15+0.000000001),Model!$M$12,(Model!$AJ$13*C31+Model!$AJ$14*E31+Model!$AJ$15*D30+Model!$AJ$16*D32)/Model!$AJ$17)))</f>
        <v>0</v>
      </c>
      <c r="E77" s="15">
        <f ca="1">IF(Model!$M$18=0,NA(),ABS(E31-IF(AND(Model!$M$16=1,E$4&gt;=Model!$M$13-0.000000001,E$4&lt;=Model!$M$13+Model!$M$15+0.000000001,$A31&gt;=Model!$M$14-0.000000001,$A31&lt;=Model!$M$14+Model!$M$15+0.000000001),Model!$M$12,(Model!$AJ$13*D31+Model!$AJ$14*F31+Model!$AJ$15*E30+Model!$AJ$16*E32)/Model!$AJ$17)))</f>
        <v>0</v>
      </c>
      <c r="F77" s="15">
        <f ca="1">IF(Model!$M$18=0,NA(),ABS(F31-IF(AND(Model!$M$16=1,F$4&gt;=Model!$M$13-0.000000001,F$4&lt;=Model!$M$13+Model!$M$15+0.000000001,$A31&gt;=Model!$M$14-0.000000001,$A31&lt;=Model!$M$14+Model!$M$15+0.000000001),Model!$M$12,(Model!$AJ$13*E31+Model!$AJ$14*G31+Model!$AJ$15*F30+Model!$AJ$16*F32)/Model!$AJ$17)))</f>
        <v>1.1102230246251565E-16</v>
      </c>
      <c r="G77" s="15">
        <f ca="1">IF(Model!$M$18=0,NA(),ABS(G31-IF(AND(Model!$M$16=1,G$4&gt;=Model!$M$13-0.000000001,G$4&lt;=Model!$M$13+Model!$M$15+0.000000001,$A31&gt;=Model!$M$14-0.000000001,$A31&lt;=Model!$M$14+Model!$M$15+0.000000001),Model!$M$12,(Model!$AJ$13*F31+Model!$AJ$14*H31+Model!$AJ$15*G30+Model!$AJ$16*G32)/Model!$AJ$17)))</f>
        <v>1.1102230246251565E-16</v>
      </c>
      <c r="H77" s="15">
        <f ca="1">IF(Model!$M$18=0,NA(),ABS(H31-IF(AND(Model!$M$16=1,H$4&gt;=Model!$M$13-0.000000001,H$4&lt;=Model!$M$13+Model!$M$15+0.000000001,$A31&gt;=Model!$M$14-0.000000001,$A31&lt;=Model!$M$14+Model!$M$15+0.000000001),Model!$M$12,(Model!$AJ$13*G31+Model!$AJ$14*I31+Model!$AJ$15*H30+Model!$AJ$16*H32)/Model!$AJ$17)))</f>
        <v>1.1102230246251565E-16</v>
      </c>
      <c r="I77" s="15">
        <f ca="1">IF(Model!$M$18=0,NA(),ABS(I31-IF(AND(Model!$M$16=1,I$4&gt;=Model!$M$13-0.000000001,I$4&lt;=Model!$M$13+Model!$M$15+0.000000001,$A31&gt;=Model!$M$14-0.000000001,$A31&lt;=Model!$M$14+Model!$M$15+0.000000001),Model!$M$12,(Model!$AJ$13*H31+Model!$AJ$14*J31+Model!$AJ$15*I30+Model!$AJ$16*I32)/Model!$AJ$17)))</f>
        <v>1.1102230246251565E-16</v>
      </c>
      <c r="J77" s="15">
        <f ca="1">IF(Model!$M$18=0,NA(),ABS(J31-IF(AND(Model!$M$16=1,J$4&gt;=Model!$M$13-0.000000001,J$4&lt;=Model!$M$13+Model!$M$15+0.000000001,$A31&gt;=Model!$M$14-0.000000001,$A31&lt;=Model!$M$14+Model!$M$15+0.000000001),Model!$M$12,(Model!$AJ$13*I31+Model!$AJ$14*K31+Model!$AJ$15*J30+Model!$AJ$16*J32)/Model!$AJ$17)))</f>
        <v>1.1102230246251565E-16</v>
      </c>
      <c r="K77" s="15">
        <f ca="1">IF(Model!$M$18=0,NA(),ABS(K31-IF(AND(Model!$M$16=1,K$4&gt;=Model!$M$13-0.000000001,K$4&lt;=Model!$M$13+Model!$M$15+0.000000001,$A31&gt;=Model!$M$14-0.000000001,$A31&lt;=Model!$M$14+Model!$M$15+0.000000001),Model!$M$12,(Model!$AJ$13*J31+Model!$AJ$14*L31+Model!$AJ$15*K30+Model!$AJ$16*K32)/Model!$AJ$17)))</f>
        <v>2.2204460492503131E-16</v>
      </c>
      <c r="L77" s="15">
        <f ca="1">IF(Model!$M$18=0,NA(),ABS(L31-IF(AND(Model!$M$16=1,L$4&gt;=Model!$M$13-0.000000001,L$4&lt;=Model!$M$13+Model!$M$15+0.000000001,$A31&gt;=Model!$M$14-0.000000001,$A31&lt;=Model!$M$14+Model!$M$15+0.000000001),Model!$M$12,(Model!$AJ$13*K31+Model!$AJ$14*M31+Model!$AJ$15*L30+Model!$AJ$16*L32)/Model!$AJ$17)))</f>
        <v>1.1102230246251565E-16</v>
      </c>
      <c r="M77" s="15">
        <f ca="1">IF(Model!$M$18=0,NA(),ABS(M31-IF(AND(Model!$M$16=1,M$4&gt;=Model!$M$13-0.000000001,M$4&lt;=Model!$M$13+Model!$M$15+0.000000001,$A31&gt;=Model!$M$14-0.000000001,$A31&lt;=Model!$M$14+Model!$M$15+0.000000001),Model!$M$12,(Model!$AJ$13*L31+Model!$AJ$14*N31+Model!$AJ$15*M30+Model!$AJ$16*M32)/Model!$AJ$17)))</f>
        <v>1.1102230246251565E-16</v>
      </c>
      <c r="N77" s="15">
        <f ca="1">IF(Model!$M$18=0,NA(),ABS(N31-IF(AND(Model!$M$16=1,N$4&gt;=Model!$M$13-0.000000001,N$4&lt;=Model!$M$13+Model!$M$15+0.000000001,$A31&gt;=Model!$M$14-0.000000001,$A31&lt;=Model!$M$14+Model!$M$15+0.000000001),Model!$M$12,(Model!$AJ$13*M31+Model!$AJ$14*O31+Model!$AJ$15*N30+Model!$AJ$16*N32)/Model!$AJ$17)))</f>
        <v>0</v>
      </c>
      <c r="O77" s="15">
        <f ca="1">IF(Model!$M$18=0,NA(),ABS(O31-IF(AND(Model!$M$16=1,O$4&gt;=Model!$M$13-0.000000001,O$4&lt;=Model!$M$13+Model!$M$15+0.000000001,$A31&gt;=Model!$M$14-0.000000001,$A31&lt;=Model!$M$14+Model!$M$15+0.000000001),Model!$M$12,(Model!$AJ$13*N31+Model!$AJ$14*P31+Model!$AJ$15*O30+Model!$AJ$16*O32)/Model!$AJ$17)))</f>
        <v>1.1102230246251565E-16</v>
      </c>
      <c r="P77" s="15">
        <f ca="1">IF(Model!$M$18=0,NA(),ABS(P31-IF(AND(Model!$M$16=1,P$4&gt;=Model!$M$13-0.000000001,P$4&lt;=Model!$M$13+Model!$M$15+0.000000001,$A31&gt;=Model!$M$14-0.000000001,$A31&lt;=Model!$M$14+Model!$M$15+0.000000001),Model!$M$12,(Model!$AJ$13*O31+Model!$AJ$14*Q31+Model!$AJ$15*P30+Model!$AJ$16*P32)/Model!$AJ$17)))</f>
        <v>0</v>
      </c>
      <c r="Q77" s="15">
        <f ca="1">IF(Model!$M$18=0,NA(),ABS(Q31-IF(AND(Model!$M$16=1,Q$4&gt;=Model!$M$13-0.000000001,Q$4&lt;=Model!$M$13+Model!$M$15+0.000000001,$A31&gt;=Model!$M$14-0.000000001,$A31&lt;=Model!$M$14+Model!$M$15+0.000000001),Model!$M$12,(Model!$AJ$13*P31+Model!$AJ$14*R31+Model!$AJ$15*Q30+Model!$AJ$16*Q32)/Model!$AJ$17)))</f>
        <v>1.1102230246251565E-16</v>
      </c>
      <c r="R77" s="15">
        <f ca="1">IF(Model!$M$18=0,NA(),ABS(R31-IF(AND(Model!$M$16=1,R$4&gt;=Model!$M$13-0.000000001,R$4&lt;=Model!$M$13+Model!$M$15+0.000000001,$A31&gt;=Model!$M$14-0.000000001,$A31&lt;=Model!$M$14+Model!$M$15+0.000000001),Model!$M$12,(Model!$AJ$13*Q31+Model!$AJ$14*S31+Model!$AJ$15*R30+Model!$AJ$16*R32)/Model!$AJ$17)))</f>
        <v>1.1102230246251565E-16</v>
      </c>
      <c r="S77" s="15">
        <f ca="1">IF(Model!$M$18=0,NA(),ABS(S31-IF(AND(Model!$M$16=1,S$4&gt;=Model!$M$13-0.000000001,S$4&lt;=Model!$M$13+Model!$M$15+0.000000001,$A31&gt;=Model!$M$14-0.000000001,$A31&lt;=Model!$M$14+Model!$M$15+0.000000001),Model!$M$12,(Model!$AJ$13*R31+Model!$AJ$14*T31+Model!$AJ$15*S30+Model!$AJ$16*S32)/Model!$AJ$17)))</f>
        <v>1.1102230246251565E-16</v>
      </c>
      <c r="T77" s="15">
        <f ca="1">IF(Model!$M$18=0,NA(),ABS(T31-IF(AND(Model!$M$16=1,T$4&gt;=Model!$M$13-0.000000001,T$4&lt;=Model!$M$13+Model!$M$15+0.000000001,$A31&gt;=Model!$M$14-0.000000001,$A31&lt;=Model!$M$14+Model!$M$15+0.000000001),Model!$M$12,(Model!$AJ$13*S31+Model!$AJ$14*U31+Model!$AJ$15*T30+Model!$AJ$16*T32)/Model!$AJ$17)))</f>
        <v>0</v>
      </c>
      <c r="U77" s="15">
        <f ca="1">IF(Model!$M$18=0,NA(),ABS(U31-IF(AND(Model!$M$16=1,U$4&gt;=Model!$M$13-0.000000001,U$4&lt;=Model!$M$13+Model!$M$15+0.000000001,$A31&gt;=Model!$M$14-0.000000001,$A31&lt;=Model!$M$14+Model!$M$15+0.000000001),Model!$M$12,(Model!$AJ$13*T31+Model!$AJ$14*V31+Model!$AJ$15*U30+Model!$AJ$16*U32)/Model!$AJ$17)))</f>
        <v>8.3266726846886741E-17</v>
      </c>
      <c r="V77" s="15">
        <f ca="1">IF(Model!$M$18=0,NA(),ABS(V31-IF(AND(Model!$M$16=1,V$4&gt;=Model!$M$13-0.000000001,V$4&lt;=Model!$M$13+Model!$M$15+0.000000001,$A31&gt;=Model!$M$14-0.000000001,$A31&lt;=Model!$M$14+Model!$M$15+0.000000001),Model!$M$12,(Model!$AJ$13*U31+Model!$AJ$14*W31+Model!$AJ$15*V30+Model!$AJ$16*V32)/Model!$AJ$17)))</f>
        <v>5.5511151231257827E-17</v>
      </c>
      <c r="W77" s="15">
        <f ca="1">IF(Model!$M$18=0,NA(),ABS(W31-IF(AND(Model!$M$16=1,W$4&gt;=Model!$M$13-0.000000001,W$4&lt;=Model!$M$13+Model!$M$15+0.000000001,$A31&gt;=Model!$M$14-0.000000001,$A31&lt;=Model!$M$14+Model!$M$15+0.000000001),Model!$M$12,(Model!$AJ$13*V31+Model!$AJ$14*X31+Model!$AJ$15*W30+Model!$AJ$16*W32)/Model!$AJ$17)))</f>
        <v>5.5511151231257827E-17</v>
      </c>
      <c r="X77" s="15">
        <f ca="1">IF(Model!$M$18=0,NA(),ABS(X31-IF(AND(Model!$M$16=1,X$4&gt;=Model!$M$13-0.000000001,X$4&lt;=Model!$M$13+Model!$M$15+0.000000001,$A31&gt;=Model!$M$14-0.000000001,$A31&lt;=Model!$M$14+Model!$M$15+0.000000001),Model!$M$12,(Model!$AJ$13*W31+Model!$AJ$14*Y31+Model!$AJ$15*X30+Model!$AJ$16*X32)/Model!$AJ$17)))</f>
        <v>1.1102230246251565E-16</v>
      </c>
      <c r="Y77" s="15">
        <f ca="1">IF(Model!$M$18=0,NA(),ABS(Y31-IF(AND(Model!$M$16=1,Y$4&gt;=Model!$M$13-0.000000001,Y$4&lt;=Model!$M$13+Model!$M$15+0.000000001,$A31&gt;=Model!$M$14-0.000000001,$A31&lt;=Model!$M$14+Model!$M$15+0.000000001),Model!$M$12,(Model!$AJ$13*X31+Model!$AJ$14*Z31+Model!$AJ$15*Y30+Model!$AJ$16*Y32)/Model!$AJ$17)))</f>
        <v>1.1102230246251565E-16</v>
      </c>
      <c r="Z77" s="15">
        <f ca="1">IF(Model!$M$18=0,NA(),ABS(Z31-IF(AND(Model!$M$16=1,Z$4&gt;=Model!$M$13-0.000000001,Z$4&lt;=Model!$M$13+Model!$M$15+0.000000001,$A31&gt;=Model!$M$14-0.000000001,$A31&lt;=Model!$M$14+Model!$M$15+0.000000001),Model!$M$12,(Model!$AJ$13*Y31+Model!$AJ$14*AA31+Model!$AJ$15*Z30+Model!$AJ$16*Z32)/Model!$AJ$17)))</f>
        <v>1.6653345369377348E-16</v>
      </c>
      <c r="AA77" s="15">
        <f ca="1">IF(Model!$M$18=0,NA(),ABS(AA31-IF(AND(Model!$M$16=1,AA$4&gt;=Model!$M$13-0.000000001,AA$4&lt;=Model!$M$13+Model!$M$15+0.000000001,$A31&gt;=Model!$M$14-0.000000001,$A31&lt;=Model!$M$14+Model!$M$15+0.000000001),Model!$M$12,(Model!$AJ$13*Z31+Model!$AJ$14*AB31+Model!$AJ$15*AA30+Model!$AJ$16*AA32)/Model!$AJ$17)))</f>
        <v>2.4980018054066022E-16</v>
      </c>
      <c r="AB77" s="15">
        <f ca="1">IF(Model!$M$18=0,NA(),ABS(AB31-IF(AND(Model!$M$16=1,AB$4&gt;=Model!$M$13-0.000000001,AB$4&lt;=Model!$M$13+Model!$M$15+0.000000001,$A31&gt;=Model!$M$14-0.000000001,$A31&lt;=Model!$M$14+Model!$M$15+0.000000001),Model!$M$12,(Model!$AJ$13*AA31+Model!$AJ$14*AC31+Model!$AJ$15*AB30+Model!$AJ$16*AB32)/Model!$AJ$17)))</f>
        <v>3.6082248300317588E-16</v>
      </c>
      <c r="AC77" s="15">
        <f ca="1">IF(Model!$M$18=0,NA(),ABS(AC31-IF(AND(Model!$M$16=1,AC$4&gt;=Model!$M$13-0.000000001,AC$4&lt;=Model!$M$13+Model!$M$15+0.000000001,$A31&gt;=Model!$M$14-0.000000001,$A31&lt;=Model!$M$14+Model!$M$15+0.000000001),Model!$M$12,(Model!$AJ$13*AB31+Model!$AJ$14*AD31+Model!$AJ$15*AC30+Model!$AJ$16*AC32)/Model!$AJ$17)))</f>
        <v>5.5511151231257827E-16</v>
      </c>
      <c r="AD77" s="15">
        <f ca="1">IF(Model!$M$18=0,NA(),ABS(AD31-IF(AND(Model!$M$16=1,AD$4&gt;=Model!$M$13-0.000000001,AD$4&lt;=Model!$M$13+Model!$M$15+0.000000001,$A31&gt;=Model!$M$14-0.000000001,$A31&lt;=Model!$M$14+Model!$M$15+0.000000001),Model!$M$12,(Model!$AJ$13*AC31+Model!$AJ$14*AE31+Model!$AJ$15*AD30+Model!$AJ$16*AD32)/Model!$AJ$17)))</f>
        <v>8.3266726846886741E-16</v>
      </c>
      <c r="AE77" s="15">
        <f ca="1">IF(Model!$M$18=0,NA(),ABS(AE31-IF(AND(Model!$M$16=1,AE$4&gt;=Model!$M$13-0.000000001,AE$4&lt;=Model!$M$13+Model!$M$15+0.000000001,$A31&gt;=Model!$M$14-0.000000001,$A31&lt;=Model!$M$14+Model!$M$15+0.000000001),Model!$M$12,(Model!$AJ$13*AD31+Model!$AJ$14*AF31+Model!$AJ$15*AE30+Model!$AJ$16*AE32)/Model!$AJ$17)))</f>
        <v>1.1657341758564144E-15</v>
      </c>
      <c r="AF77" s="15">
        <f ca="1">IF(Model!$M$18=0,NA(),ABS(AF31-IF(AND(Model!$M$16=1,AF$4&gt;=Model!$M$13-0.000000001,AF$4&lt;=Model!$M$13+Model!$M$15+0.000000001,$A31&gt;=Model!$M$14-0.000000001,$A31&lt;=Model!$M$14+Model!$M$15+0.000000001),Model!$M$12,(Model!$AJ$13*AE31+Model!$AJ$14*AG31+Model!$AJ$15*AF30+Model!$AJ$16*AF32)/Model!$AJ$17)))</f>
        <v>1.609823385706477E-15</v>
      </c>
      <c r="AG77" s="15">
        <f ca="1">IF(Model!$M$18=0,NA(),ABS(AG31-IF(AND(Model!$M$16=1,AG$4&gt;=Model!$M$13-0.000000001,AG$4&lt;=Model!$M$13+Model!$M$15+0.000000001,$A31&gt;=Model!$M$14-0.000000001,$A31&lt;=Model!$M$14+Model!$M$15+0.000000001),Model!$M$12,(Model!$AJ$13*AF31+Model!$AJ$14*AH31+Model!$AJ$15*AG30+Model!$AJ$16*AG32)/Model!$AJ$17)))</f>
        <v>2.1649348980190553E-15</v>
      </c>
      <c r="AH77" s="15">
        <f ca="1">IF(Model!$M$18=0,NA(),ABS(AH31-IF(AND(Model!$M$16=1,AH$4&gt;=Model!$M$13-0.000000001,AH$4&lt;=Model!$M$13+Model!$M$15+0.000000001,$A31&gt;=Model!$M$14-0.000000001,$A31&lt;=Model!$M$14+Model!$M$15+0.000000001),Model!$M$12,(Model!$AJ$13*AG31+Model!$AJ$14*AI31+Model!$AJ$15*AH30+Model!$AJ$16*AH32)/Model!$AJ$17)))</f>
        <v>2.8588242884097781E-15</v>
      </c>
      <c r="AI77" s="15">
        <f ca="1">IF(Model!$M$18=0,NA(),ABS(AI31-IF(AND(Model!$M$16=1,AI$4&gt;=Model!$M$13-0.000000001,AI$4&lt;=Model!$M$13+Model!$M$15+0.000000001,$A31&gt;=Model!$M$14-0.000000001,$A31&lt;=Model!$M$14+Model!$M$15+0.000000001),Model!$M$12,(Model!$AJ$13*AH31+Model!$AJ$14*AJ31+Model!$AJ$15*AI30+Model!$AJ$16*AI32)/Model!$AJ$17)))</f>
        <v>3.6637359812630166E-15</v>
      </c>
      <c r="AJ77" s="15">
        <f ca="1">IF(Model!$M$18=0,NA(),ABS(AJ31-IF(AND(Model!$M$16=1,AJ$4&gt;=Model!$M$13-0.000000001,AJ$4&lt;=Model!$M$13+Model!$M$15+0.000000001,$A31&gt;=Model!$M$14-0.000000001,$A31&lt;=Model!$M$14+Model!$M$15+0.000000001),Model!$M$12,(Model!$AJ$13*AI31+Model!$AJ$14*AK31+Model!$AJ$15*AJ30+Model!$AJ$16*AJ32)/Model!$AJ$17)))</f>
        <v>4.7184478546569153E-15</v>
      </c>
      <c r="AK77" s="15">
        <f ca="1">IF(Model!$M$18=0,NA(),ABS(AK31-IF(AND(Model!$M$16=1,AK$4&gt;=Model!$M$13-0.000000001,AK$4&lt;=Model!$M$13+Model!$M$15+0.000000001,$A31&gt;=Model!$M$14-0.000000001,$A31&lt;=Model!$M$14+Model!$M$15+0.000000001),Model!$M$12,(Model!$AJ$13*AJ31+Model!$AJ$14*AL31+Model!$AJ$15*AK30+Model!$AJ$16*AK32)/Model!$AJ$17)))</f>
        <v>6.106226635438361E-15</v>
      </c>
      <c r="AL77" s="15">
        <f ca="1">IF(Model!$M$18=0,NA(),ABS(AL31-IF(AND(Model!$M$16=1,AL$4&gt;=Model!$M$13-0.000000001,AL$4&lt;=Model!$M$13+Model!$M$15+0.000000001,$A31&gt;=Model!$M$14-0.000000001,$A31&lt;=Model!$M$14+Model!$M$15+0.000000001),Model!$M$12,(Model!$AJ$13*AK31+Model!$AJ$14*AM31+Model!$AJ$15*AL30+Model!$AJ$16*AL32)/Model!$AJ$17)))</f>
        <v>7.6050277186823223E-15</v>
      </c>
      <c r="AM77" s="15">
        <f ca="1">IF(Model!$M$18=0,NA(),ABS(AM31-IF(AND(Model!$M$16=1,AM$4&gt;=Model!$M$13-0.000000001,AM$4&lt;=Model!$M$13+Model!$M$15+0.000000001,$A31&gt;=Model!$M$14-0.000000001,$A31&lt;=Model!$M$14+Model!$M$15+0.000000001),Model!$M$12,(Model!$AJ$13*AL31+Model!$AJ$14*AN31+Model!$AJ$15*AM30+Model!$AJ$16*AM32)/Model!$AJ$17)))</f>
        <v>9.6034291630076041E-15</v>
      </c>
      <c r="AN77" s="15">
        <f ca="1">IF(Model!$M$18=0,NA(),ABS(AN31-IF(AND(Model!$M$16=1,AN$4&gt;=Model!$M$13-0.000000001,AN$4&lt;=Model!$M$13+Model!$M$15+0.000000001,$A31&gt;=Model!$M$14-0.000000001,$A31&lt;=Model!$M$14+Model!$M$15+0.000000001),Model!$M$12,(Model!$AJ$13*AM31+Model!$AJ$14*AO31+Model!$AJ$15*AN30+Model!$AJ$16*AN32)/Model!$AJ$17)))</f>
        <v>1.1879386363489175E-14</v>
      </c>
      <c r="AO77" s="15">
        <f ca="1">IF(Model!$M$18=0,NA(),ABS(AO31-IF(AND(Model!$M$16=1,AO$4&gt;=Model!$M$13-0.000000001,AO$4&lt;=Model!$M$13+Model!$M$15+0.000000001,$A31&gt;=Model!$M$14-0.000000001,$A31&lt;=Model!$M$14+Model!$M$15+0.000000001),Model!$M$12,(Model!$AJ$13*AN31+Model!$AJ$14*AP31+Model!$AJ$15*AO30+Model!$AJ$16*AO32)/Model!$AJ$17)))</f>
        <v>1.4710455076283324E-14</v>
      </c>
      <c r="AP77" s="15">
        <f ca="1">IF(Model!$M$18=0,NA(),ABS(AP31-IF(AND(Model!$M$16=1,AP$4&gt;=Model!$M$13-0.000000001,AP$4&lt;=Model!$M$13+Model!$M$15+0.000000001,$A31&gt;=Model!$M$14-0.000000001,$A31&lt;=Model!$M$14+Model!$M$15+0.000000001),Model!$M$12,(Model!$AJ$13*AO31+Model!$AJ$14*AQ31+Model!$AJ$15*AP30+Model!$AJ$16*AP32)/Model!$AJ$17)))</f>
        <v>1.8096635301390052E-14</v>
      </c>
      <c r="AQ77" s="15">
        <f ca="1">IF(Model!$M$18=0,NA(),ABS(AQ31-IF(AND(Model!$M$16=1,AQ$4&gt;=Model!$M$13-0.000000001,AQ$4&lt;=Model!$M$13+Model!$M$15+0.000000001,$A31&gt;=Model!$M$14-0.000000001,$A31&lt;=Model!$M$14+Model!$M$15+0.000000001),Model!$M$12,(Model!$AJ$13*AP31+Model!$AJ$14*AR31+Model!$AJ$15*AQ30+Model!$AJ$16*AQ32)/Model!$AJ$17)))</f>
        <v>2.2148949341271873E-14</v>
      </c>
      <c r="AR77" s="15">
        <f ca="1">IF(Model!$M$18=0,NA(),ABS(AR31-IF(AND(Model!$M$16=1,AR$4&gt;=Model!$M$13-0.000000001,AR$4&lt;=Model!$M$13+Model!$M$15+0.000000001,$A31&gt;=Model!$M$14-0.000000001,$A31&lt;=Model!$M$14+Model!$M$15+0.000000001),Model!$M$12,(Model!$AJ$13*AQ31+Model!$AJ$14*AS31+Model!$AJ$15*AR30+Model!$AJ$16*AR32)/Model!$AJ$17)))</f>
        <v>2.6867397195928788E-14</v>
      </c>
      <c r="AS77" s="15">
        <f ca="1">IF(Model!$M$18=0,NA(),ABS(AS31-IF(AND(Model!$M$16=1,AS$4&gt;=Model!$M$13-0.000000001,AS$4&lt;=Model!$M$13+Model!$M$15+0.000000001,$A31&gt;=Model!$M$14-0.000000001,$A31&lt;=Model!$M$14+Model!$M$15+0.000000001),Model!$M$12,(Model!$AJ$13*AR31+Model!$AJ$14*AT31+Model!$AJ$15*AS30+Model!$AJ$16*AS32)/Model!$AJ$17)))</f>
        <v>3.2529534621517087E-14</v>
      </c>
      <c r="AT77" s="15">
        <f ca="1">IF(Model!$M$18=0,NA(),ABS(AT31-IF(AND(Model!$M$16=1,AT$4&gt;=Model!$M$13-0.000000001,AT$4&lt;=Model!$M$13+Model!$M$15+0.000000001,$A31&gt;=Model!$M$14-0.000000001,$A31&lt;=Model!$M$14+Model!$M$15+0.000000001),Model!$M$12,(Model!$AJ$13*AS31+Model!$AJ$14*AU31+Model!$AJ$15*AT30+Model!$AJ$16*AT32)/Model!$AJ$17)))</f>
        <v>3.9024339315574252E-14</v>
      </c>
      <c r="AU77" s="15">
        <f ca="1">IF(Model!$M$18=0,NA(),ABS(AU31-IF(AND(Model!$M$16=1,AU$4&gt;=Model!$M$13-0.000000001,AU$4&lt;=Model!$M$13+Model!$M$15+0.000000001,$A31&gt;=Model!$M$14-0.000000001,$A31&lt;=Model!$M$14+Model!$M$15+0.000000001),Model!$M$12,(Model!$AJ$13*AT31+Model!$AJ$14*AV31+Model!$AJ$15*AU30+Model!$AJ$16*AU32)/Model!$AJ$17)))</f>
        <v>4.6573855883025317E-14</v>
      </c>
      <c r="AV77" s="15">
        <f ca="1">IF(Model!$M$18=0,NA(),ABS(AV31-IF(AND(Model!$M$16=1,AV$4&gt;=Model!$M$13-0.000000001,AV$4&lt;=Model!$M$13+Model!$M$15+0.000000001,$A31&gt;=Model!$M$14-0.000000001,$A31&lt;=Model!$M$14+Model!$M$15+0.000000001),Model!$M$12,(Model!$AJ$13*AU31+Model!$AJ$14*AW31+Model!$AJ$15*AV30+Model!$AJ$16*AV32)/Model!$AJ$17)))</f>
        <v>5.5400128928795311E-14</v>
      </c>
      <c r="AW77" s="15">
        <f ca="1">IF(Model!$M$18=0,NA(),ABS(AW31-IF(AND(Model!$M$16=1,AW$4&gt;=Model!$M$13-0.000000001,AW$4&lt;=Model!$M$13+Model!$M$15+0.000000001,$A31&gt;=Model!$M$14-0.000000001,$A31&lt;=Model!$M$14+Model!$M$15+0.000000001),Model!$M$12,(Model!$AJ$13*AV31+Model!$AJ$14*AX31+Model!$AJ$15*AW30+Model!$AJ$16*AW32)/Model!$AJ$17)))</f>
        <v>6.5447647301652978E-14</v>
      </c>
      <c r="AX77" s="15">
        <f ca="1">IF(Model!$M$18=0,NA(),ABS(AX31-IF(AND(Model!$M$16=1,AX$4&gt;=Model!$M$13-0.000000001,AX$4&lt;=Model!$M$13+Model!$M$15+0.000000001,$A31&gt;=Model!$M$14-0.000000001,$A31&lt;=Model!$M$14+Model!$M$15+0.000000001),Model!$M$12,(Model!$AJ$13*AW31+Model!$AJ$14*AY31+Model!$AJ$15*AX30+Model!$AJ$16*AX32)/Model!$AJ$17)))</f>
        <v>7.6827433304060833E-14</v>
      </c>
      <c r="AY77" s="15">
        <f ca="1">IF(Model!$M$18=0,NA(),ABS(AY31-IF(AND(Model!$M$16=1,AY$4&gt;=Model!$M$13-0.000000001,AY$4&lt;=Model!$M$13+Model!$M$15+0.000000001,$A31&gt;=Model!$M$14-0.000000001,$A31&lt;=Model!$M$14+Model!$M$15+0.000000001),Model!$M$12,(Model!$AJ$13*AX31+Model!$AJ$14*AZ31+Model!$AJ$15*AY30+Model!$AJ$16*AY32)/Model!$AJ$17)))</f>
        <v>8.9706020389712648E-14</v>
      </c>
      <c r="AZ77" s="15">
        <f ca="1">IF(Model!$M$18=0,NA(),ABS(AZ31-IF(AND(Model!$M$16=1,AZ$4&gt;=Model!$M$13-0.000000001,AZ$4&lt;=Model!$M$13+Model!$M$15+0.000000001,$A31&gt;=Model!$M$14-0.000000001,$A31&lt;=Model!$M$14+Model!$M$15+0.000000001),Model!$M$12,(Model!$AJ$13*AY31+Model!$AJ$14*BA31+Model!$AJ$15*AZ30+Model!$AJ$16*AZ32)/Model!$AJ$17)))</f>
        <v>1.0397238625614591E-13</v>
      </c>
      <c r="BA77" s="15">
        <f ca="1">IF(Model!$M$18=0,NA(),ABS(BA31-IF(AND(Model!$M$16=1,BA$4&gt;=Model!$M$13-0.000000001,BA$4&lt;=Model!$M$13+Model!$M$15+0.000000001,$A31&gt;=Model!$M$14-0.000000001,$A31&lt;=Model!$M$14+Model!$M$15+0.000000001),Model!$M$12,(Model!$AJ$13*AZ31+Model!$AJ$14*BB31+Model!$AJ$15*BA30+Model!$AJ$16*BA32)/Model!$AJ$17)))</f>
        <v>1.1957101975212936E-13</v>
      </c>
      <c r="BB77" s="15">
        <f ca="1">IF(Model!$M$18=0,NA(),ABS(BB31-IF(AND(Model!$M$16=1,BB$4&gt;=Model!$M$13-0.000000001,BB$4&lt;=Model!$M$13+Model!$M$15+0.000000001,$A31&gt;=Model!$M$14-0.000000001,$A31&lt;=Model!$M$14+Model!$M$15+0.000000001),Model!$M$12,(Model!$AJ$13*BA31+Model!$AJ$14*BC31+Model!$AJ$15*BB30+Model!$AJ$16*BB32)/Model!$AJ$17)))</f>
        <v>1.3661294318012551E-13</v>
      </c>
      <c r="BC77" s="15">
        <f ca="1">IF(Model!$M$18=0,NA(),ABS(BC31-IF(AND(Model!$M$16=1,BC$4&gt;=Model!$M$13-0.000000001,BC$4&lt;=Model!$M$13+Model!$M$15+0.000000001,$A31&gt;=Model!$M$14-0.000000001,$A31&lt;=Model!$M$14+Model!$M$15+0.000000001),Model!$M$12,(Model!$AJ$13*BB31+Model!$AJ$14*BD31+Model!$AJ$15*BC30+Model!$AJ$16*BC32)/Model!$AJ$17)))</f>
        <v>1.5454304502782179E-13</v>
      </c>
      <c r="BD77" s="15">
        <f ca="1">IF(Model!$M$18=0,NA(),ABS(BD31-IF(AND(Model!$M$16=1,BD$4&gt;=Model!$M$13-0.000000001,BD$4&lt;=Model!$M$13+Model!$M$15+0.000000001,$A31&gt;=Model!$M$14-0.000000001,$A31&lt;=Model!$M$14+Model!$M$15+0.000000001),Model!$M$12,(Model!$AJ$13*BC31+Model!$AJ$14*BE31+Model!$AJ$15*BD30+Model!$AJ$16*BD32)/Model!$AJ$17)))</f>
        <v>1.7313928069029316E-13</v>
      </c>
      <c r="BE77" s="15">
        <f ca="1">IF(Model!$M$18=0,NA(),ABS(BE31-IF(AND(Model!$M$16=1,BE$4&gt;=Model!$M$13-0.000000001,BE$4&lt;=Model!$M$13+Model!$M$15+0.000000001,$A31&gt;=Model!$M$14-0.000000001,$A31&lt;=Model!$M$14+Model!$M$15+0.000000001),Model!$M$12,(Model!$AJ$13*BD31+Model!$AJ$14*BF31+Model!$AJ$15*BE30+Model!$AJ$16*BE32)/Model!$AJ$17)))</f>
        <v>1.9162449405030202E-13</v>
      </c>
      <c r="BF77" s="15">
        <f ca="1">IF(Model!$M$18=0,NA(),ABS(BF31-IF(AND(Model!$M$16=1,BF$4&gt;=Model!$M$13-0.000000001,BF$4&lt;=Model!$M$13+Model!$M$15+0.000000001,$A31&gt;=Model!$M$14-0.000000001,$A31&lt;=Model!$M$14+Model!$M$15+0.000000001),Model!$M$12,(Model!$AJ$13*BE31+Model!$AJ$14*BG31+Model!$AJ$15*BF30+Model!$AJ$16*BF32)/Model!$AJ$17)))</f>
        <v>2.0911050668814823E-13</v>
      </c>
      <c r="BG77" s="15">
        <f ca="1">IF(Model!$M$18=0,NA(),ABS(BG31-IF(AND(Model!$M$16=1,BG$4&gt;=Model!$M$13-0.000000001,BG$4&lt;=Model!$M$13+Model!$M$15+0.000000001,$A31&gt;=Model!$M$14-0.000000001,$A31&lt;=Model!$M$14+Model!$M$15+0.000000001),Model!$M$12,(Model!$AJ$13*BF31+Model!$AJ$14*BH31+Model!$AJ$15*BG30+Model!$AJ$16*BG32)/Model!$AJ$17)))</f>
        <v>2.2420953982305036E-13</v>
      </c>
      <c r="BH77" s="15">
        <f ca="1">IF(Model!$M$18=0,NA(),ABS(BH31-IF(AND(Model!$M$16=1,BH$4&gt;=Model!$M$13-0.000000001,BH$4&lt;=Model!$M$13+Model!$M$15+0.000000001,$A31&gt;=Model!$M$14-0.000000001,$A31&lt;=Model!$M$14+Model!$M$15+0.000000001),Model!$M$12,(Model!$AJ$13*BG31+Model!$AJ$14*BI31+Model!$AJ$15*BH30+Model!$AJ$16*BH32)/Model!$AJ$17)))</f>
        <v>2.3503421431314564E-13</v>
      </c>
      <c r="BI77" s="15">
        <f ca="1">IF(Model!$M$18=0,NA(),ABS(BI31-IF(AND(Model!$M$16=1,BI$4&gt;=Model!$M$13-0.000000001,BI$4&lt;=Model!$M$13+Model!$M$15+0.000000001,$A31&gt;=Model!$M$14-0.000000001,$A31&lt;=Model!$M$14+Model!$M$15+0.000000001),Model!$M$12,(Model!$AJ$13*BH31+Model!$AJ$14*BJ31+Model!$AJ$15*BI30+Model!$AJ$16*BI32)/Model!$AJ$17)))</f>
        <v>2.3908652835302746E-13</v>
      </c>
      <c r="BJ77" s="15">
        <f ca="1">IF(Model!$M$18=0,NA(),ABS(BJ31-IF(AND(Model!$M$16=1,BJ$4&gt;=Model!$M$13-0.000000001,BJ$4&lt;=Model!$M$13+Model!$M$15+0.000000001,$A31&gt;=Model!$M$14-0.000000001,$A31&lt;=Model!$M$14+Model!$M$15+0.000000001),Model!$M$12,BI31)))</f>
        <v>0</v>
      </c>
      <c r="BK77" s="1"/>
    </row>
    <row r="78" spans="1:63" ht="13.5" customHeight="1">
      <c r="A78" s="1"/>
      <c r="B78" s="15">
        <f>IF(Model!$M$18=0,NA(),ABS(B32-IF(AND(Model!$M$16=1,B$4&gt;=Model!$M$13-0.000000001,B$4&lt;=Model!$M$13+Model!$M$15+0.000000001,$A32&gt;=Model!$M$14-0.000000001,$A32&lt;=Model!$M$14+Model!$M$15+0.000000001),Model!$M$12,Model!$M$11)))</f>
        <v>0</v>
      </c>
      <c r="C78" s="15">
        <f ca="1">IF(Model!$M$18=0,NA(),ABS(C32-IF(AND(Model!$M$16=1,C$4&gt;=Model!$M$13-0.000000001,C$4&lt;=Model!$M$13+Model!$M$15+0.000000001,$A32&gt;=Model!$M$14-0.000000001,$A32&lt;=Model!$M$14+Model!$M$15+0.000000001),Model!$M$12,(Model!$AJ$13*B32+Model!$AJ$14*D32+Model!$AJ$15*C31+Model!$AJ$16*C33)/Model!$AJ$17)))</f>
        <v>0</v>
      </c>
      <c r="D78" s="15">
        <f ca="1">IF(Model!$M$18=0,NA(),ABS(D32-IF(AND(Model!$M$16=1,D$4&gt;=Model!$M$13-0.000000001,D$4&lt;=Model!$M$13+Model!$M$15+0.000000001,$A32&gt;=Model!$M$14-0.000000001,$A32&lt;=Model!$M$14+Model!$M$15+0.000000001),Model!$M$12,(Model!$AJ$13*C32+Model!$AJ$14*E32+Model!$AJ$15*D31+Model!$AJ$16*D33)/Model!$AJ$17)))</f>
        <v>3.3306690738754696E-16</v>
      </c>
      <c r="E78" s="15">
        <f ca="1">IF(Model!$M$18=0,NA(),ABS(E32-IF(AND(Model!$M$16=1,E$4&gt;=Model!$M$13-0.000000001,E$4&lt;=Model!$M$13+Model!$M$15+0.000000001,$A32&gt;=Model!$M$14-0.000000001,$A32&lt;=Model!$M$14+Model!$M$15+0.000000001),Model!$M$12,(Model!$AJ$13*D32+Model!$AJ$14*F32+Model!$AJ$15*E31+Model!$AJ$16*E33)/Model!$AJ$17)))</f>
        <v>2.2204460492503131E-16</v>
      </c>
      <c r="F78" s="15">
        <f ca="1">IF(Model!$M$18=0,NA(),ABS(F32-IF(AND(Model!$M$16=1,F$4&gt;=Model!$M$13-0.000000001,F$4&lt;=Model!$M$13+Model!$M$15+0.000000001,$A32&gt;=Model!$M$14-0.000000001,$A32&lt;=Model!$M$14+Model!$M$15+0.000000001),Model!$M$12,(Model!$AJ$13*E32+Model!$AJ$14*G32+Model!$AJ$15*F31+Model!$AJ$16*F33)/Model!$AJ$17)))</f>
        <v>1.1102230246251565E-16</v>
      </c>
      <c r="G78" s="15">
        <f ca="1">IF(Model!$M$18=0,NA(),ABS(G32-IF(AND(Model!$M$16=1,G$4&gt;=Model!$M$13-0.000000001,G$4&lt;=Model!$M$13+Model!$M$15+0.000000001,$A32&gt;=Model!$M$14-0.000000001,$A32&lt;=Model!$M$14+Model!$M$15+0.000000001),Model!$M$12,(Model!$AJ$13*F32+Model!$AJ$14*H32+Model!$AJ$15*G31+Model!$AJ$16*G33)/Model!$AJ$17)))</f>
        <v>2.2204460492503131E-16</v>
      </c>
      <c r="H78" s="15">
        <f ca="1">IF(Model!$M$18=0,NA(),ABS(H32-IF(AND(Model!$M$16=1,H$4&gt;=Model!$M$13-0.000000001,H$4&lt;=Model!$M$13+Model!$M$15+0.000000001,$A32&gt;=Model!$M$14-0.000000001,$A32&lt;=Model!$M$14+Model!$M$15+0.000000001),Model!$M$12,(Model!$AJ$13*G32+Model!$AJ$14*I32+Model!$AJ$15*H31+Model!$AJ$16*H33)/Model!$AJ$17)))</f>
        <v>1.1102230246251565E-16</v>
      </c>
      <c r="I78" s="15">
        <f ca="1">IF(Model!$M$18=0,NA(),ABS(I32-IF(AND(Model!$M$16=1,I$4&gt;=Model!$M$13-0.000000001,I$4&lt;=Model!$M$13+Model!$M$15+0.000000001,$A32&gt;=Model!$M$14-0.000000001,$A32&lt;=Model!$M$14+Model!$M$15+0.000000001),Model!$M$12,(Model!$AJ$13*H32+Model!$AJ$14*J32+Model!$AJ$15*I31+Model!$AJ$16*I33)/Model!$AJ$17)))</f>
        <v>1.1102230246251565E-16</v>
      </c>
      <c r="J78" s="15">
        <f ca="1">IF(Model!$M$18=0,NA(),ABS(J32-IF(AND(Model!$M$16=1,J$4&gt;=Model!$M$13-0.000000001,J$4&lt;=Model!$M$13+Model!$M$15+0.000000001,$A32&gt;=Model!$M$14-0.000000001,$A32&lt;=Model!$M$14+Model!$M$15+0.000000001),Model!$M$12,(Model!$AJ$13*I32+Model!$AJ$14*K32+Model!$AJ$15*J31+Model!$AJ$16*J33)/Model!$AJ$17)))</f>
        <v>2.2204460492503131E-16</v>
      </c>
      <c r="K78" s="15">
        <f ca="1">IF(Model!$M$18=0,NA(),ABS(K32-IF(AND(Model!$M$16=1,K$4&gt;=Model!$M$13-0.000000001,K$4&lt;=Model!$M$13+Model!$M$15+0.000000001,$A32&gt;=Model!$M$14-0.000000001,$A32&lt;=Model!$M$14+Model!$M$15+0.000000001),Model!$M$12,(Model!$AJ$13*J32+Model!$AJ$14*L32+Model!$AJ$15*K31+Model!$AJ$16*K33)/Model!$AJ$17)))</f>
        <v>2.2204460492503131E-16</v>
      </c>
      <c r="L78" s="15">
        <f ca="1">IF(Model!$M$18=0,NA(),ABS(L32-IF(AND(Model!$M$16=1,L$4&gt;=Model!$M$13-0.000000001,L$4&lt;=Model!$M$13+Model!$M$15+0.000000001,$A32&gt;=Model!$M$14-0.000000001,$A32&lt;=Model!$M$14+Model!$M$15+0.000000001),Model!$M$12,(Model!$AJ$13*K32+Model!$AJ$14*M32+Model!$AJ$15*L31+Model!$AJ$16*L33)/Model!$AJ$17)))</f>
        <v>2.2204460492503131E-16</v>
      </c>
      <c r="M78" s="15">
        <f ca="1">IF(Model!$M$18=0,NA(),ABS(M32-IF(AND(Model!$M$16=1,M$4&gt;=Model!$M$13-0.000000001,M$4&lt;=Model!$M$13+Model!$M$15+0.000000001,$A32&gt;=Model!$M$14-0.000000001,$A32&lt;=Model!$M$14+Model!$M$15+0.000000001),Model!$M$12,(Model!$AJ$13*L32+Model!$AJ$14*N32+Model!$AJ$15*M31+Model!$AJ$16*M33)/Model!$AJ$17)))</f>
        <v>0</v>
      </c>
      <c r="N78" s="15">
        <f ca="1">IF(Model!$M$18=0,NA(),ABS(N32-IF(AND(Model!$M$16=1,N$4&gt;=Model!$M$13-0.000000001,N$4&lt;=Model!$M$13+Model!$M$15+0.000000001,$A32&gt;=Model!$M$14-0.000000001,$A32&lt;=Model!$M$14+Model!$M$15+0.000000001),Model!$M$12,(Model!$AJ$13*M32+Model!$AJ$14*O32+Model!$AJ$15*N31+Model!$AJ$16*N33)/Model!$AJ$17)))</f>
        <v>3.3306690738754696E-16</v>
      </c>
      <c r="O78" s="15">
        <f ca="1">IF(Model!$M$18=0,NA(),ABS(O32-IF(AND(Model!$M$16=1,O$4&gt;=Model!$M$13-0.000000001,O$4&lt;=Model!$M$13+Model!$M$15+0.000000001,$A32&gt;=Model!$M$14-0.000000001,$A32&lt;=Model!$M$14+Model!$M$15+0.000000001),Model!$M$12,(Model!$AJ$13*N32+Model!$AJ$14*P32+Model!$AJ$15*O31+Model!$AJ$16*O33)/Model!$AJ$17)))</f>
        <v>1.1102230246251565E-16</v>
      </c>
      <c r="P78" s="15">
        <f ca="1">IF(Model!$M$18=0,NA(),ABS(P32-IF(AND(Model!$M$16=1,P$4&gt;=Model!$M$13-0.000000001,P$4&lt;=Model!$M$13+Model!$M$15+0.000000001,$A32&gt;=Model!$M$14-0.000000001,$A32&lt;=Model!$M$14+Model!$M$15+0.000000001),Model!$M$12,(Model!$AJ$13*O32+Model!$AJ$14*Q32+Model!$AJ$15*P31+Model!$AJ$16*P33)/Model!$AJ$17)))</f>
        <v>3.3306690738754696E-16</v>
      </c>
      <c r="Q78" s="15">
        <f ca="1">IF(Model!$M$18=0,NA(),ABS(Q32-IF(AND(Model!$M$16=1,Q$4&gt;=Model!$M$13-0.000000001,Q$4&lt;=Model!$M$13+Model!$M$15+0.000000001,$A32&gt;=Model!$M$14-0.000000001,$A32&lt;=Model!$M$14+Model!$M$15+0.000000001),Model!$M$12,(Model!$AJ$13*P32+Model!$AJ$14*R32+Model!$AJ$15*Q31+Model!$AJ$16*Q33)/Model!$AJ$17)))</f>
        <v>0</v>
      </c>
      <c r="R78" s="15">
        <f ca="1">IF(Model!$M$18=0,NA(),ABS(R32-IF(AND(Model!$M$16=1,R$4&gt;=Model!$M$13-0.000000001,R$4&lt;=Model!$M$13+Model!$M$15+0.000000001,$A32&gt;=Model!$M$14-0.000000001,$A32&lt;=Model!$M$14+Model!$M$15+0.000000001),Model!$M$12,(Model!$AJ$13*Q32+Model!$AJ$14*S32+Model!$AJ$15*R31+Model!$AJ$16*R33)/Model!$AJ$17)))</f>
        <v>1.1102230246251565E-16</v>
      </c>
      <c r="S78" s="15">
        <f ca="1">IF(Model!$M$18=0,NA(),ABS(S32-IF(AND(Model!$M$16=1,S$4&gt;=Model!$M$13-0.000000001,S$4&lt;=Model!$M$13+Model!$M$15+0.000000001,$A32&gt;=Model!$M$14-0.000000001,$A32&lt;=Model!$M$14+Model!$M$15+0.000000001),Model!$M$12,(Model!$AJ$13*R32+Model!$AJ$14*T32+Model!$AJ$15*S31+Model!$AJ$16*S33)/Model!$AJ$17)))</f>
        <v>1.6653345369377348E-16</v>
      </c>
      <c r="T78" s="15">
        <f ca="1">IF(Model!$M$18=0,NA(),ABS(T32-IF(AND(Model!$M$16=1,T$4&gt;=Model!$M$13-0.000000001,T$4&lt;=Model!$M$13+Model!$M$15+0.000000001,$A32&gt;=Model!$M$14-0.000000001,$A32&lt;=Model!$M$14+Model!$M$15+0.000000001),Model!$M$12,(Model!$AJ$13*S32+Model!$AJ$14*U32+Model!$AJ$15*T31+Model!$AJ$16*T33)/Model!$AJ$17)))</f>
        <v>1.1102230246251565E-16</v>
      </c>
      <c r="U78" s="15">
        <f ca="1">IF(Model!$M$18=0,NA(),ABS(U32-IF(AND(Model!$M$16=1,U$4&gt;=Model!$M$13-0.000000001,U$4&lt;=Model!$M$13+Model!$M$15+0.000000001,$A32&gt;=Model!$M$14-0.000000001,$A32&lt;=Model!$M$14+Model!$M$15+0.000000001),Model!$M$12,(Model!$AJ$13*T32+Model!$AJ$14*V32+Model!$AJ$15*U31+Model!$AJ$16*U33)/Model!$AJ$17)))</f>
        <v>1.6653345369377348E-16</v>
      </c>
      <c r="V78" s="15">
        <f ca="1">IF(Model!$M$18=0,NA(),ABS(V32-IF(AND(Model!$M$16=1,V$4&gt;=Model!$M$13-0.000000001,V$4&lt;=Model!$M$13+Model!$M$15+0.000000001,$A32&gt;=Model!$M$14-0.000000001,$A32&lt;=Model!$M$14+Model!$M$15+0.000000001),Model!$M$12,(Model!$AJ$13*U32+Model!$AJ$14*W32+Model!$AJ$15*V31+Model!$AJ$16*V33)/Model!$AJ$17)))</f>
        <v>5.5511151231257827E-17</v>
      </c>
      <c r="W78" s="15">
        <f ca="1">IF(Model!$M$18=0,NA(),ABS(W32-IF(AND(Model!$M$16=1,W$4&gt;=Model!$M$13-0.000000001,W$4&lt;=Model!$M$13+Model!$M$15+0.000000001,$A32&gt;=Model!$M$14-0.000000001,$A32&lt;=Model!$M$14+Model!$M$15+0.000000001),Model!$M$12,(Model!$AJ$13*V32+Model!$AJ$14*X32+Model!$AJ$15*W31+Model!$AJ$16*W33)/Model!$AJ$17)))</f>
        <v>1.6653345369377348E-16</v>
      </c>
      <c r="X78" s="15">
        <f ca="1">IF(Model!$M$18=0,NA(),ABS(X32-IF(AND(Model!$M$16=1,X$4&gt;=Model!$M$13-0.000000001,X$4&lt;=Model!$M$13+Model!$M$15+0.000000001,$A32&gt;=Model!$M$14-0.000000001,$A32&lt;=Model!$M$14+Model!$M$15+0.000000001),Model!$M$12,(Model!$AJ$13*W32+Model!$AJ$14*Y32+Model!$AJ$15*X31+Model!$AJ$16*X33)/Model!$AJ$17)))</f>
        <v>1.6653345369377348E-16</v>
      </c>
      <c r="Y78" s="15">
        <f ca="1">IF(Model!$M$18=0,NA(),ABS(Y32-IF(AND(Model!$M$16=1,Y$4&gt;=Model!$M$13-0.000000001,Y$4&lt;=Model!$M$13+Model!$M$15+0.000000001,$A32&gt;=Model!$M$14-0.000000001,$A32&lt;=Model!$M$14+Model!$M$15+0.000000001),Model!$M$12,(Model!$AJ$13*X32+Model!$AJ$14*Z32+Model!$AJ$15*Y31+Model!$AJ$16*Y33)/Model!$AJ$17)))</f>
        <v>2.2204460492503131E-16</v>
      </c>
      <c r="Z78" s="15">
        <f ca="1">IF(Model!$M$18=0,NA(),ABS(Z32-IF(AND(Model!$M$16=1,Z$4&gt;=Model!$M$13-0.000000001,Z$4&lt;=Model!$M$13+Model!$M$15+0.000000001,$A32&gt;=Model!$M$14-0.000000001,$A32&lt;=Model!$M$14+Model!$M$15+0.000000001),Model!$M$12,(Model!$AJ$13*Y32+Model!$AJ$14*AA32+Model!$AJ$15*Z31+Model!$AJ$16*Z33)/Model!$AJ$17)))</f>
        <v>2.2204460492503131E-16</v>
      </c>
      <c r="AA78" s="15">
        <f ca="1">IF(Model!$M$18=0,NA(),ABS(AA32-IF(AND(Model!$M$16=1,AA$4&gt;=Model!$M$13-0.000000001,AA$4&lt;=Model!$M$13+Model!$M$15+0.000000001,$A32&gt;=Model!$M$14-0.000000001,$A32&lt;=Model!$M$14+Model!$M$15+0.000000001),Model!$M$12,(Model!$AJ$13*Z32+Model!$AJ$14*AB32+Model!$AJ$15*AA31+Model!$AJ$16*AA33)/Model!$AJ$17)))</f>
        <v>3.8857805861880479E-16</v>
      </c>
      <c r="AB78" s="15">
        <f ca="1">IF(Model!$M$18=0,NA(),ABS(AB32-IF(AND(Model!$M$16=1,AB$4&gt;=Model!$M$13-0.000000001,AB$4&lt;=Model!$M$13+Model!$M$15+0.000000001,$A32&gt;=Model!$M$14-0.000000001,$A32&lt;=Model!$M$14+Model!$M$15+0.000000001),Model!$M$12,(Model!$AJ$13*AA32+Model!$AJ$14*AC32+Model!$AJ$15*AB31+Model!$AJ$16*AB33)/Model!$AJ$17)))</f>
        <v>4.9960036108132044E-16</v>
      </c>
      <c r="AC78" s="15">
        <f ca="1">IF(Model!$M$18=0,NA(),ABS(AC32-IF(AND(Model!$M$16=1,AC$4&gt;=Model!$M$13-0.000000001,AC$4&lt;=Model!$M$13+Model!$M$15+0.000000001,$A32&gt;=Model!$M$14-0.000000001,$A32&lt;=Model!$M$14+Model!$M$15+0.000000001),Model!$M$12,(Model!$AJ$13*AB32+Model!$AJ$14*AD32+Model!$AJ$15*AC31+Model!$AJ$16*AC33)/Model!$AJ$17)))</f>
        <v>6.6613381477509392E-16</v>
      </c>
      <c r="AD78" s="15">
        <f ca="1">IF(Model!$M$18=0,NA(),ABS(AD32-IF(AND(Model!$M$16=1,AD$4&gt;=Model!$M$13-0.000000001,AD$4&lt;=Model!$M$13+Model!$M$15+0.000000001,$A32&gt;=Model!$M$14-0.000000001,$A32&lt;=Model!$M$14+Model!$M$15+0.000000001),Model!$M$12,(Model!$AJ$13*AC32+Model!$AJ$14*AE32+Model!$AJ$15*AD31+Model!$AJ$16*AD33)/Model!$AJ$17)))</f>
        <v>9.4368957093138306E-16</v>
      </c>
      <c r="AE78" s="15">
        <f ca="1">IF(Model!$M$18=0,NA(),ABS(AE32-IF(AND(Model!$M$16=1,AE$4&gt;=Model!$M$13-0.000000001,AE$4&lt;=Model!$M$13+Model!$M$15+0.000000001,$A32&gt;=Model!$M$14-0.000000001,$A32&lt;=Model!$M$14+Model!$M$15+0.000000001),Model!$M$12,(Model!$AJ$13*AD32+Model!$AJ$14*AF32+Model!$AJ$15*AE31+Model!$AJ$16*AE33)/Model!$AJ$17)))</f>
        <v>1.3322676295501878E-15</v>
      </c>
      <c r="AF78" s="15">
        <f ca="1">IF(Model!$M$18=0,NA(),ABS(AF32-IF(AND(Model!$M$16=1,AF$4&gt;=Model!$M$13-0.000000001,AF$4&lt;=Model!$M$13+Model!$M$15+0.000000001,$A32&gt;=Model!$M$14-0.000000001,$A32&lt;=Model!$M$14+Model!$M$15+0.000000001),Model!$M$12,(Model!$AJ$13*AE32+Model!$AJ$14*AG32+Model!$AJ$15*AF31+Model!$AJ$16*AF33)/Model!$AJ$17)))</f>
        <v>1.7208456881689926E-15</v>
      </c>
      <c r="AG78" s="15">
        <f ca="1">IF(Model!$M$18=0,NA(),ABS(AG32-IF(AND(Model!$M$16=1,AG$4&gt;=Model!$M$13-0.000000001,AG$4&lt;=Model!$M$13+Model!$M$15+0.000000001,$A32&gt;=Model!$M$14-0.000000001,$A32&lt;=Model!$M$14+Model!$M$15+0.000000001),Model!$M$12,(Model!$AJ$13*AF32+Model!$AJ$14*AH32+Model!$AJ$15*AG31+Model!$AJ$16*AG33)/Model!$AJ$17)))</f>
        <v>2.2759572004815709E-15</v>
      </c>
      <c r="AH78" s="15">
        <f ca="1">IF(Model!$M$18=0,NA(),ABS(AH32-IF(AND(Model!$M$16=1,AH$4&gt;=Model!$M$13-0.000000001,AH$4&lt;=Model!$M$13+Model!$M$15+0.000000001,$A32&gt;=Model!$M$14-0.000000001,$A32&lt;=Model!$M$14+Model!$M$15+0.000000001),Model!$M$12,(Model!$AJ$13*AG32+Model!$AJ$14*AI32+Model!$AJ$15*AH31+Model!$AJ$16*AH33)/Model!$AJ$17)))</f>
        <v>2.886579864025407E-15</v>
      </c>
      <c r="AI78" s="15">
        <f ca="1">IF(Model!$M$18=0,NA(),ABS(AI32-IF(AND(Model!$M$16=1,AI$4&gt;=Model!$M$13-0.000000001,AI$4&lt;=Model!$M$13+Model!$M$15+0.000000001,$A32&gt;=Model!$M$14-0.000000001,$A32&lt;=Model!$M$14+Model!$M$15+0.000000001),Model!$M$12,(Model!$AJ$13*AH32+Model!$AJ$14*AJ32+Model!$AJ$15*AI31+Model!$AJ$16*AI33)/Model!$AJ$17)))</f>
        <v>3.8302694349567901E-15</v>
      </c>
      <c r="AJ78" s="15">
        <f ca="1">IF(Model!$M$18=0,NA(),ABS(AJ32-IF(AND(Model!$M$16=1,AJ$4&gt;=Model!$M$13-0.000000001,AJ$4&lt;=Model!$M$13+Model!$M$15+0.000000001,$A32&gt;=Model!$M$14-0.000000001,$A32&lt;=Model!$M$14+Model!$M$15+0.000000001),Model!$M$12,(Model!$AJ$13*AI32+Model!$AJ$14*AK32+Model!$AJ$15*AJ31+Model!$AJ$16*AJ33)/Model!$AJ$17)))</f>
        <v>4.8849813083506888E-15</v>
      </c>
      <c r="AK78" s="15">
        <f ca="1">IF(Model!$M$18=0,NA(),ABS(AK32-IF(AND(Model!$M$16=1,AK$4&gt;=Model!$M$13-0.000000001,AK$4&lt;=Model!$M$13+Model!$M$15+0.000000001,$A32&gt;=Model!$M$14-0.000000001,$A32&lt;=Model!$M$14+Model!$M$15+0.000000001),Model!$M$12,(Model!$AJ$13*AJ32+Model!$AJ$14*AL32+Model!$AJ$15*AK31+Model!$AJ$16*AK33)/Model!$AJ$17)))</f>
        <v>6.106226635438361E-15</v>
      </c>
      <c r="AL78" s="15">
        <f ca="1">IF(Model!$M$18=0,NA(),ABS(AL32-IF(AND(Model!$M$16=1,AL$4&gt;=Model!$M$13-0.000000001,AL$4&lt;=Model!$M$13+Model!$M$15+0.000000001,$A32&gt;=Model!$M$14-0.000000001,$A32&lt;=Model!$M$14+Model!$M$15+0.000000001),Model!$M$12,(Model!$AJ$13*AK32+Model!$AJ$14*AM32+Model!$AJ$15*AL31+Model!$AJ$16*AL33)/Model!$AJ$17)))</f>
        <v>7.7715611723760958E-15</v>
      </c>
      <c r="AM78" s="15">
        <f ca="1">IF(Model!$M$18=0,NA(),ABS(AM32-IF(AND(Model!$M$16=1,AM$4&gt;=Model!$M$13-0.000000001,AM$4&lt;=Model!$M$13+Model!$M$15+0.000000001,$A32&gt;=Model!$M$14-0.000000001,$A32&lt;=Model!$M$14+Model!$M$15+0.000000001),Model!$M$12,(Model!$AJ$13*AL32+Model!$AJ$14*AN32+Model!$AJ$15*AM31+Model!$AJ$16*AM33)/Model!$AJ$17)))</f>
        <v>9.6589403142388619E-15</v>
      </c>
      <c r="AN78" s="15">
        <f ca="1">IF(Model!$M$18=0,NA(),ABS(AN32-IF(AND(Model!$M$16=1,AN$4&gt;=Model!$M$13-0.000000001,AN$4&lt;=Model!$M$13+Model!$M$15+0.000000001,$A32&gt;=Model!$M$14-0.000000001,$A32&lt;=Model!$M$14+Model!$M$15+0.000000001),Model!$M$12,(Model!$AJ$13*AM32+Model!$AJ$14*AO32+Model!$AJ$15*AN31+Model!$AJ$16*AN33)/Model!$AJ$17)))</f>
        <v>1.2045919817182948E-14</v>
      </c>
      <c r="AO78" s="15">
        <f ca="1">IF(Model!$M$18=0,NA(),ABS(AO32-IF(AND(Model!$M$16=1,AO$4&gt;=Model!$M$13-0.000000001,AO$4&lt;=Model!$M$13+Model!$M$15+0.000000001,$A32&gt;=Model!$M$14-0.000000001,$A32&lt;=Model!$M$14+Model!$M$15+0.000000001),Model!$M$12,(Model!$AJ$13*AN32+Model!$AJ$14*AP32+Model!$AJ$15*AO31+Model!$AJ$16*AO33)/Model!$AJ$17)))</f>
        <v>1.4876988529977098E-14</v>
      </c>
      <c r="AP78" s="15">
        <f ca="1">IF(Model!$M$18=0,NA(),ABS(AP32-IF(AND(Model!$M$16=1,AP$4&gt;=Model!$M$13-0.000000001,AP$4&lt;=Model!$M$13+Model!$M$15+0.000000001,$A32&gt;=Model!$M$14-0.000000001,$A32&lt;=Model!$M$14+Model!$M$15+0.000000001),Model!$M$12,(Model!$AJ$13*AO32+Model!$AJ$14*AQ32+Model!$AJ$15*AP31+Model!$AJ$16*AP33)/Model!$AJ$17)))</f>
        <v>1.8152146452621309E-14</v>
      </c>
      <c r="AQ78" s="15">
        <f ca="1">IF(Model!$M$18=0,NA(),ABS(AQ32-IF(AND(Model!$M$16=1,AQ$4&gt;=Model!$M$13-0.000000001,AQ$4&lt;=Model!$M$13+Model!$M$15+0.000000001,$A32&gt;=Model!$M$14-0.000000001,$A32&lt;=Model!$M$14+Model!$M$15+0.000000001),Model!$M$12,(Model!$AJ$13*AP32+Model!$AJ$14*AR32+Model!$AJ$15*AQ31+Model!$AJ$16*AQ33)/Model!$AJ$17)))</f>
        <v>2.2204460492503131E-14</v>
      </c>
      <c r="AR78" s="15">
        <f ca="1">IF(Model!$M$18=0,NA(),ABS(AR32-IF(AND(Model!$M$16=1,AR$4&gt;=Model!$M$13-0.000000001,AR$4&lt;=Model!$M$13+Model!$M$15+0.000000001,$A32&gt;=Model!$M$14-0.000000001,$A32&lt;=Model!$M$14+Model!$M$15+0.000000001),Model!$M$12,(Model!$AJ$13*AQ32+Model!$AJ$14*AS32+Model!$AJ$15*AR31+Model!$AJ$16*AR33)/Model!$AJ$17)))</f>
        <v>2.6978419498391304E-14</v>
      </c>
      <c r="AS78" s="15">
        <f ca="1">IF(Model!$M$18=0,NA(),ABS(AS32-IF(AND(Model!$M$16=1,AS$4&gt;=Model!$M$13-0.000000001,AS$4&lt;=Model!$M$13+Model!$M$15+0.000000001,$A32&gt;=Model!$M$14-0.000000001,$A32&lt;=Model!$M$14+Model!$M$15+0.000000001),Model!$M$12,(Model!$AJ$13*AR32+Model!$AJ$14*AT32+Model!$AJ$15*AS31+Model!$AJ$16*AS33)/Model!$AJ$17)))</f>
        <v>3.2418512319054571E-14</v>
      </c>
      <c r="AT78" s="15">
        <f ca="1">IF(Model!$M$18=0,NA(),ABS(AT32-IF(AND(Model!$M$16=1,AT$4&gt;=Model!$M$13-0.000000001,AT$4&lt;=Model!$M$13+Model!$M$15+0.000000001,$A32&gt;=Model!$M$14-0.000000001,$A32&lt;=Model!$M$14+Model!$M$15+0.000000001),Model!$M$12,(Model!$AJ$13*AS32+Model!$AJ$14*AU32+Model!$AJ$15*AT31+Model!$AJ$16*AT33)/Model!$AJ$17)))</f>
        <v>3.8913317013111737E-14</v>
      </c>
      <c r="AU78" s="15">
        <f ca="1">IF(Model!$M$18=0,NA(),ABS(AU32-IF(AND(Model!$M$16=1,AU$4&gt;=Model!$M$13-0.000000001,AU$4&lt;=Model!$M$13+Model!$M$15+0.000000001,$A32&gt;=Model!$M$14-0.000000001,$A32&lt;=Model!$M$14+Model!$M$15+0.000000001),Model!$M$12,(Model!$AJ$13*AT32+Model!$AJ$14*AV32+Model!$AJ$15*AU31+Model!$AJ$16*AU33)/Model!$AJ$17)))</f>
        <v>4.6573855883025317E-14</v>
      </c>
      <c r="AV78" s="15">
        <f ca="1">IF(Model!$M$18=0,NA(),ABS(AV32-IF(AND(Model!$M$16=1,AV$4&gt;=Model!$M$13-0.000000001,AV$4&lt;=Model!$M$13+Model!$M$15+0.000000001,$A32&gt;=Model!$M$14-0.000000001,$A32&lt;=Model!$M$14+Model!$M$15+0.000000001),Model!$M$12,(Model!$AJ$13*AU32+Model!$AJ$14*AW32+Model!$AJ$15*AV31+Model!$AJ$16*AV33)/Model!$AJ$17)))</f>
        <v>5.5289106626332796E-14</v>
      </c>
      <c r="AW78" s="15">
        <f ca="1">IF(Model!$M$18=0,NA(),ABS(AW32-IF(AND(Model!$M$16=1,AW$4&gt;=Model!$M$13-0.000000001,AW$4&lt;=Model!$M$13+Model!$M$15+0.000000001,$A32&gt;=Model!$M$14-0.000000001,$A32&lt;=Model!$M$14+Model!$M$15+0.000000001),Model!$M$12,(Model!$AJ$13*AV32+Model!$AJ$14*AX32+Model!$AJ$15*AW31+Model!$AJ$16*AW33)/Model!$AJ$17)))</f>
        <v>6.5281113847959205E-14</v>
      </c>
      <c r="AX78" s="15">
        <f ca="1">IF(Model!$M$18=0,NA(),ABS(AX32-IF(AND(Model!$M$16=1,AX$4&gt;=Model!$M$13-0.000000001,AX$4&lt;=Model!$M$13+Model!$M$15+0.000000001,$A32&gt;=Model!$M$14-0.000000001,$A32&lt;=Model!$M$14+Model!$M$15+0.000000001),Model!$M$12,(Model!$AJ$13*AW32+Model!$AJ$14*AY32+Model!$AJ$15*AX31+Model!$AJ$16*AX33)/Model!$AJ$17)))</f>
        <v>7.6605388699135801E-14</v>
      </c>
      <c r="AY78" s="15">
        <f ca="1">IF(Model!$M$18=0,NA(),ABS(AY32-IF(AND(Model!$M$16=1,AY$4&gt;=Model!$M$13-0.000000001,AY$4&lt;=Model!$M$13+Model!$M$15+0.000000001,$A32&gt;=Model!$M$14-0.000000001,$A32&lt;=Model!$M$14+Model!$M$15+0.000000001),Model!$M$12,(Model!$AJ$13*AX32+Model!$AJ$14*AZ32+Model!$AJ$15*AY31+Model!$AJ$16*AY33)/Model!$AJ$17)))</f>
        <v>8.9428464633556359E-14</v>
      </c>
      <c r="AZ78" s="15">
        <f ca="1">IF(Model!$M$18=0,NA(),ABS(AZ32-IF(AND(Model!$M$16=1,AZ$4&gt;=Model!$M$13-0.000000001,AZ$4&lt;=Model!$M$13+Model!$M$15+0.000000001,$A32&gt;=Model!$M$14-0.000000001,$A32&lt;=Model!$M$14+Model!$M$15+0.000000001),Model!$M$12,(Model!$AJ$13*AY32+Model!$AJ$14*BA32+Model!$AJ$15*AZ31+Model!$AJ$16*AZ33)/Model!$AJ$17)))</f>
        <v>1.0363931934875836E-13</v>
      </c>
      <c r="BA78" s="15">
        <f ca="1">IF(Model!$M$18=0,NA(),ABS(BA32-IF(AND(Model!$M$16=1,BA$4&gt;=Model!$M$13-0.000000001,BA$4&lt;=Model!$M$13+Model!$M$15+0.000000001,$A32&gt;=Model!$M$14-0.000000001,$A32&lt;=Model!$M$14+Model!$M$15+0.000000001),Model!$M$12,(Model!$AJ$13*AZ32+Model!$AJ$14*BB32+Model!$AJ$15*BA31+Model!$AJ$16*BA33)/Model!$AJ$17)))</f>
        <v>1.1918244169351055E-13</v>
      </c>
      <c r="BB78" s="15">
        <f ca="1">IF(Model!$M$18=0,NA(),ABS(BB32-IF(AND(Model!$M$16=1,BB$4&gt;=Model!$M$13-0.000000001,BB$4&lt;=Model!$M$13+Model!$M$15+0.000000001,$A32&gt;=Model!$M$14-0.000000001,$A32&lt;=Model!$M$14+Model!$M$15+0.000000001),Model!$M$12,(Model!$AJ$13*BA32+Model!$AJ$14*BC32+Model!$AJ$15*BB31+Model!$AJ$16*BB33)/Model!$AJ$17)))</f>
        <v>1.3605783166781293E-13</v>
      </c>
      <c r="BC78" s="15">
        <f ca="1">IF(Model!$M$18=0,NA(),ABS(BC32-IF(AND(Model!$M$16=1,BC$4&gt;=Model!$M$13-0.000000001,BC$4&lt;=Model!$M$13+Model!$M$15+0.000000001,$A32&gt;=Model!$M$14-0.000000001,$A32&lt;=Model!$M$14+Model!$M$15+0.000000001),Model!$M$12,(Model!$AJ$13*BB32+Model!$AJ$14*BD32+Model!$AJ$15*BC31+Model!$AJ$16*BC33)/Model!$AJ$17)))</f>
        <v>1.5404344466674047E-13</v>
      </c>
      <c r="BD78" s="15">
        <f ca="1">IF(Model!$M$18=0,NA(),ABS(BD32-IF(AND(Model!$M$16=1,BD$4&gt;=Model!$M$13-0.000000001,BD$4&lt;=Model!$M$13+Model!$M$15+0.000000001,$A32&gt;=Model!$M$14-0.000000001,$A32&lt;=Model!$M$14+Model!$M$15+0.000000001),Model!$M$12,(Model!$AJ$13*BC32+Model!$AJ$14*BE32+Model!$AJ$15*BD31+Model!$AJ$16*BD33)/Model!$AJ$17)))</f>
        <v>1.7236212457305555E-13</v>
      </c>
      <c r="BE78" s="15">
        <f ca="1">IF(Model!$M$18=0,NA(),ABS(BE32-IF(AND(Model!$M$16=1,BE$4&gt;=Model!$M$13-0.000000001,BE$4&lt;=Model!$M$13+Model!$M$15+0.000000001,$A32&gt;=Model!$M$14-0.000000001,$A32&lt;=Model!$M$14+Model!$M$15+0.000000001),Model!$M$12,(Model!$AJ$13*BD32+Model!$AJ$14*BF32+Model!$AJ$15*BE31+Model!$AJ$16*BE33)/Model!$AJ$17)))</f>
        <v>1.9084733793306441E-13</v>
      </c>
      <c r="BF78" s="15">
        <f ca="1">IF(Model!$M$18=0,NA(),ABS(BF32-IF(AND(Model!$M$16=1,BF$4&gt;=Model!$M$13-0.000000001,BF$4&lt;=Model!$M$13+Model!$M$15+0.000000001,$A32&gt;=Model!$M$14-0.000000001,$A32&lt;=Model!$M$14+Model!$M$15+0.000000001),Model!$M$12,(Model!$AJ$13*BE32+Model!$AJ$14*BG32+Model!$AJ$15*BF31+Model!$AJ$16*BF33)/Model!$AJ$17)))</f>
        <v>2.0816681711721685E-13</v>
      </c>
      <c r="BG78" s="15">
        <f ca="1">IF(Model!$M$18=0,NA(),ABS(BG32-IF(AND(Model!$M$16=1,BG$4&gt;=Model!$M$13-0.000000001,BG$4&lt;=Model!$M$13+Model!$M$15+0.000000001,$A32&gt;=Model!$M$14-0.000000001,$A32&lt;=Model!$M$14+Model!$M$15+0.000000001),Model!$M$12,(Model!$AJ$13*BF32+Model!$AJ$14*BH32+Model!$AJ$15*BG31+Model!$AJ$16*BG33)/Model!$AJ$17)))</f>
        <v>2.2309931679842521E-13</v>
      </c>
      <c r="BH78" s="15">
        <f ca="1">IF(Model!$M$18=0,NA(),ABS(BH32-IF(AND(Model!$M$16=1,BH$4&gt;=Model!$M$13-0.000000001,BH$4&lt;=Model!$M$13+Model!$M$15+0.000000001,$A32&gt;=Model!$M$14-0.000000001,$A32&lt;=Model!$M$14+Model!$M$15+0.000000001),Model!$M$12,(Model!$AJ$13*BG32+Model!$AJ$14*BI32+Model!$AJ$15*BH31+Model!$AJ$16*BH33)/Model!$AJ$17)))</f>
        <v>2.3386848013728923E-13</v>
      </c>
      <c r="BI78" s="15">
        <f ca="1">IF(Model!$M$18=0,NA(),ABS(BI32-IF(AND(Model!$M$16=1,BI$4&gt;=Model!$M$13-0.000000001,BI$4&lt;=Model!$M$13+Model!$M$15+0.000000001,$A32&gt;=Model!$M$14-0.000000001,$A32&lt;=Model!$M$14+Model!$M$15+0.000000001),Model!$M$12,(Model!$AJ$13*BH32+Model!$AJ$14*BJ32+Model!$AJ$15*BI31+Model!$AJ$16*BI33)/Model!$AJ$17)))</f>
        <v>2.379763053284023E-13</v>
      </c>
      <c r="BJ78" s="15">
        <f ca="1">IF(Model!$M$18=0,NA(),ABS(BJ32-IF(AND(Model!$M$16=1,BJ$4&gt;=Model!$M$13-0.000000001,BJ$4&lt;=Model!$M$13+Model!$M$15+0.000000001,$A32&gt;=Model!$M$14-0.000000001,$A32&lt;=Model!$M$14+Model!$M$15+0.000000001),Model!$M$12,BI32)))</f>
        <v>0</v>
      </c>
      <c r="BK78" s="1"/>
    </row>
    <row r="79" spans="1:63" ht="13.5" customHeight="1">
      <c r="A79" s="1"/>
      <c r="B79" s="15">
        <f>IF(Model!$M$18=0,NA(),ABS(B33-IF(AND(Model!$M$16=1,B$4&gt;=Model!$M$13-0.000000001,B$4&lt;=Model!$M$13+Model!$M$15+0.000000001,$A33&gt;=Model!$M$14-0.000000001,$A33&lt;=Model!$M$14+Model!$M$15+0.000000001),Model!$M$12,Model!$M$11)))</f>
        <v>0</v>
      </c>
      <c r="C79" s="15">
        <f ca="1">IF(Model!$M$18=0,NA(),ABS(C33-IF(AND(Model!$M$16=1,C$4&gt;=Model!$M$13-0.000000001,C$4&lt;=Model!$M$13+Model!$M$15+0.000000001,$A33&gt;=Model!$M$14-0.000000001,$A33&lt;=Model!$M$14+Model!$M$15+0.000000001),Model!$M$12,(Model!$AJ$13*B33+Model!$AJ$14*D33+Model!$AJ$15*C32+Model!$AJ$16*C34)/Model!$AJ$17)))</f>
        <v>0</v>
      </c>
      <c r="D79" s="15">
        <f ca="1">IF(Model!$M$18=0,NA(),ABS(D33-IF(AND(Model!$M$16=1,D$4&gt;=Model!$M$13-0.000000001,D$4&lt;=Model!$M$13+Model!$M$15+0.000000001,$A33&gt;=Model!$M$14-0.000000001,$A33&lt;=Model!$M$14+Model!$M$15+0.000000001),Model!$M$12,(Model!$AJ$13*C33+Model!$AJ$14*E33+Model!$AJ$15*D32+Model!$AJ$16*D34)/Model!$AJ$17)))</f>
        <v>1.1102230246251565E-16</v>
      </c>
      <c r="E79" s="15">
        <f ca="1">IF(Model!$M$18=0,NA(),ABS(E33-IF(AND(Model!$M$16=1,E$4&gt;=Model!$M$13-0.000000001,E$4&lt;=Model!$M$13+Model!$M$15+0.000000001,$A33&gt;=Model!$M$14-0.000000001,$A33&lt;=Model!$M$14+Model!$M$15+0.000000001),Model!$M$12,(Model!$AJ$13*D33+Model!$AJ$14*F33+Model!$AJ$15*E32+Model!$AJ$16*E34)/Model!$AJ$17)))</f>
        <v>1.1102230246251565E-16</v>
      </c>
      <c r="F79" s="15">
        <f ca="1">IF(Model!$M$18=0,NA(),ABS(F33-IF(AND(Model!$M$16=1,F$4&gt;=Model!$M$13-0.000000001,F$4&lt;=Model!$M$13+Model!$M$15+0.000000001,$A33&gt;=Model!$M$14-0.000000001,$A33&lt;=Model!$M$14+Model!$M$15+0.000000001),Model!$M$12,(Model!$AJ$13*E33+Model!$AJ$14*G33+Model!$AJ$15*F32+Model!$AJ$16*F34)/Model!$AJ$17)))</f>
        <v>2.2204460492503131E-16</v>
      </c>
      <c r="G79" s="15">
        <f ca="1">IF(Model!$M$18=0,NA(),ABS(G33-IF(AND(Model!$M$16=1,G$4&gt;=Model!$M$13-0.000000001,G$4&lt;=Model!$M$13+Model!$M$15+0.000000001,$A33&gt;=Model!$M$14-0.000000001,$A33&lt;=Model!$M$14+Model!$M$15+0.000000001),Model!$M$12,(Model!$AJ$13*F33+Model!$AJ$14*H33+Model!$AJ$15*G32+Model!$AJ$16*G34)/Model!$AJ$17)))</f>
        <v>1.1102230246251565E-16</v>
      </c>
      <c r="H79" s="15">
        <f ca="1">IF(Model!$M$18=0,NA(),ABS(H33-IF(AND(Model!$M$16=1,H$4&gt;=Model!$M$13-0.000000001,H$4&lt;=Model!$M$13+Model!$M$15+0.000000001,$A33&gt;=Model!$M$14-0.000000001,$A33&lt;=Model!$M$14+Model!$M$15+0.000000001),Model!$M$12,(Model!$AJ$13*G33+Model!$AJ$14*I33+Model!$AJ$15*H32+Model!$AJ$16*H34)/Model!$AJ$17)))</f>
        <v>0</v>
      </c>
      <c r="I79" s="15">
        <f ca="1">IF(Model!$M$18=0,NA(),ABS(I33-IF(AND(Model!$M$16=1,I$4&gt;=Model!$M$13-0.000000001,I$4&lt;=Model!$M$13+Model!$M$15+0.000000001,$A33&gt;=Model!$M$14-0.000000001,$A33&lt;=Model!$M$14+Model!$M$15+0.000000001),Model!$M$12,(Model!$AJ$13*H33+Model!$AJ$14*J33+Model!$AJ$15*I32+Model!$AJ$16*I34)/Model!$AJ$17)))</f>
        <v>1.1102230246251565E-16</v>
      </c>
      <c r="J79" s="15">
        <f ca="1">IF(Model!$M$18=0,NA(),ABS(J33-IF(AND(Model!$M$16=1,J$4&gt;=Model!$M$13-0.000000001,J$4&lt;=Model!$M$13+Model!$M$15+0.000000001,$A33&gt;=Model!$M$14-0.000000001,$A33&lt;=Model!$M$14+Model!$M$15+0.000000001),Model!$M$12,(Model!$AJ$13*I33+Model!$AJ$14*K33+Model!$AJ$15*J32+Model!$AJ$16*J34)/Model!$AJ$17)))</f>
        <v>0</v>
      </c>
      <c r="K79" s="15">
        <f ca="1">IF(Model!$M$18=0,NA(),ABS(K33-IF(AND(Model!$M$16=1,K$4&gt;=Model!$M$13-0.000000001,K$4&lt;=Model!$M$13+Model!$M$15+0.000000001,$A33&gt;=Model!$M$14-0.000000001,$A33&lt;=Model!$M$14+Model!$M$15+0.000000001),Model!$M$12,(Model!$AJ$13*J33+Model!$AJ$14*L33+Model!$AJ$15*K32+Model!$AJ$16*K34)/Model!$AJ$17)))</f>
        <v>1.1102230246251565E-16</v>
      </c>
      <c r="L79" s="15">
        <f ca="1">IF(Model!$M$18=0,NA(),ABS(L33-IF(AND(Model!$M$16=1,L$4&gt;=Model!$M$13-0.000000001,L$4&lt;=Model!$M$13+Model!$M$15+0.000000001,$A33&gt;=Model!$M$14-0.000000001,$A33&lt;=Model!$M$14+Model!$M$15+0.000000001),Model!$M$12,(Model!$AJ$13*K33+Model!$AJ$14*M33+Model!$AJ$15*L32+Model!$AJ$16*L34)/Model!$AJ$17)))</f>
        <v>3.3306690738754696E-16</v>
      </c>
      <c r="M79" s="15">
        <f ca="1">IF(Model!$M$18=0,NA(),ABS(M33-IF(AND(Model!$M$16=1,M$4&gt;=Model!$M$13-0.000000001,M$4&lt;=Model!$M$13+Model!$M$15+0.000000001,$A33&gt;=Model!$M$14-0.000000001,$A33&lt;=Model!$M$14+Model!$M$15+0.000000001),Model!$M$12,(Model!$AJ$13*L33+Model!$AJ$14*N33+Model!$AJ$15*M32+Model!$AJ$16*M34)/Model!$AJ$17)))</f>
        <v>1.1102230246251565E-16</v>
      </c>
      <c r="N79" s="15">
        <f ca="1">IF(Model!$M$18=0,NA(),ABS(N33-IF(AND(Model!$M$16=1,N$4&gt;=Model!$M$13-0.000000001,N$4&lt;=Model!$M$13+Model!$M$15+0.000000001,$A33&gt;=Model!$M$14-0.000000001,$A33&lt;=Model!$M$14+Model!$M$15+0.000000001),Model!$M$12,(Model!$AJ$13*M33+Model!$AJ$14*O33+Model!$AJ$15*N32+Model!$AJ$16*N34)/Model!$AJ$17)))</f>
        <v>2.2204460492503131E-16</v>
      </c>
      <c r="O79" s="15">
        <f ca="1">IF(Model!$M$18=0,NA(),ABS(O33-IF(AND(Model!$M$16=1,O$4&gt;=Model!$M$13-0.000000001,O$4&lt;=Model!$M$13+Model!$M$15+0.000000001,$A33&gt;=Model!$M$14-0.000000001,$A33&lt;=Model!$M$14+Model!$M$15+0.000000001),Model!$M$12,(Model!$AJ$13*N33+Model!$AJ$14*P33+Model!$AJ$15*O32+Model!$AJ$16*O34)/Model!$AJ$17)))</f>
        <v>2.2204460492503131E-16</v>
      </c>
      <c r="P79" s="15">
        <f ca="1">IF(Model!$M$18=0,NA(),ABS(P33-IF(AND(Model!$M$16=1,P$4&gt;=Model!$M$13-0.000000001,P$4&lt;=Model!$M$13+Model!$M$15+0.000000001,$A33&gt;=Model!$M$14-0.000000001,$A33&lt;=Model!$M$14+Model!$M$15+0.000000001),Model!$M$12,(Model!$AJ$13*O33+Model!$AJ$14*Q33+Model!$AJ$15*P32+Model!$AJ$16*P34)/Model!$AJ$17)))</f>
        <v>3.3306690738754696E-16</v>
      </c>
      <c r="Q79" s="15">
        <f ca="1">IF(Model!$M$18=0,NA(),ABS(Q33-IF(AND(Model!$M$16=1,Q$4&gt;=Model!$M$13-0.000000001,Q$4&lt;=Model!$M$13+Model!$M$15+0.000000001,$A33&gt;=Model!$M$14-0.000000001,$A33&lt;=Model!$M$14+Model!$M$15+0.000000001),Model!$M$12,(Model!$AJ$13*P33+Model!$AJ$14*R33+Model!$AJ$15*Q32+Model!$AJ$16*Q34)/Model!$AJ$17)))</f>
        <v>1.1102230246251565E-16</v>
      </c>
      <c r="R79" s="15">
        <f ca="1">IF(Model!$M$18=0,NA(),ABS(R33-IF(AND(Model!$M$16=1,R$4&gt;=Model!$M$13-0.000000001,R$4&lt;=Model!$M$13+Model!$M$15+0.000000001,$A33&gt;=Model!$M$14-0.000000001,$A33&lt;=Model!$M$14+Model!$M$15+0.000000001),Model!$M$12,(Model!$AJ$13*Q33+Model!$AJ$14*S33+Model!$AJ$15*R32+Model!$AJ$16*R34)/Model!$AJ$17)))</f>
        <v>1.1102230246251565E-16</v>
      </c>
      <c r="S79" s="15">
        <f ca="1">IF(Model!$M$18=0,NA(),ABS(S33-IF(AND(Model!$M$16=1,S$4&gt;=Model!$M$13-0.000000001,S$4&lt;=Model!$M$13+Model!$M$15+0.000000001,$A33&gt;=Model!$M$14-0.000000001,$A33&lt;=Model!$M$14+Model!$M$15+0.000000001),Model!$M$12,(Model!$AJ$13*R33+Model!$AJ$14*T33+Model!$AJ$15*S32+Model!$AJ$16*S34)/Model!$AJ$17)))</f>
        <v>1.1102230246251565E-16</v>
      </c>
      <c r="T79" s="15">
        <f ca="1">IF(Model!$M$18=0,NA(),ABS(T33-IF(AND(Model!$M$16=1,T$4&gt;=Model!$M$13-0.000000001,T$4&lt;=Model!$M$13+Model!$M$15+0.000000001,$A33&gt;=Model!$M$14-0.000000001,$A33&lt;=Model!$M$14+Model!$M$15+0.000000001),Model!$M$12,(Model!$AJ$13*S33+Model!$AJ$14*U33+Model!$AJ$15*T32+Model!$AJ$16*T34)/Model!$AJ$17)))</f>
        <v>2.2204460492503131E-16</v>
      </c>
      <c r="U79" s="15">
        <f ca="1">IF(Model!$M$18=0,NA(),ABS(U33-IF(AND(Model!$M$16=1,U$4&gt;=Model!$M$13-0.000000001,U$4&lt;=Model!$M$13+Model!$M$15+0.000000001,$A33&gt;=Model!$M$14-0.000000001,$A33&lt;=Model!$M$14+Model!$M$15+0.000000001),Model!$M$12,(Model!$AJ$13*T33+Model!$AJ$14*V33+Model!$AJ$15*U32+Model!$AJ$16*U34)/Model!$AJ$17)))</f>
        <v>2.2204460492503131E-16</v>
      </c>
      <c r="V79" s="15">
        <f ca="1">IF(Model!$M$18=0,NA(),ABS(V33-IF(AND(Model!$M$16=1,V$4&gt;=Model!$M$13-0.000000001,V$4&lt;=Model!$M$13+Model!$M$15+0.000000001,$A33&gt;=Model!$M$14-0.000000001,$A33&lt;=Model!$M$14+Model!$M$15+0.000000001),Model!$M$12,(Model!$AJ$13*U33+Model!$AJ$14*W33+Model!$AJ$15*V32+Model!$AJ$16*V34)/Model!$AJ$17)))</f>
        <v>1.6653345369377348E-16</v>
      </c>
      <c r="W79" s="15">
        <f ca="1">IF(Model!$M$18=0,NA(),ABS(W33-IF(AND(Model!$M$16=1,W$4&gt;=Model!$M$13-0.000000001,W$4&lt;=Model!$M$13+Model!$M$15+0.000000001,$A33&gt;=Model!$M$14-0.000000001,$A33&lt;=Model!$M$14+Model!$M$15+0.000000001),Model!$M$12,(Model!$AJ$13*V33+Model!$AJ$14*X33+Model!$AJ$15*W32+Model!$AJ$16*W34)/Model!$AJ$17)))</f>
        <v>1.6653345369377348E-16</v>
      </c>
      <c r="X79" s="15">
        <f ca="1">IF(Model!$M$18=0,NA(),ABS(X33-IF(AND(Model!$M$16=1,X$4&gt;=Model!$M$13-0.000000001,X$4&lt;=Model!$M$13+Model!$M$15+0.000000001,$A33&gt;=Model!$M$14-0.000000001,$A33&lt;=Model!$M$14+Model!$M$15+0.000000001),Model!$M$12,(Model!$AJ$13*W33+Model!$AJ$14*Y33+Model!$AJ$15*X32+Model!$AJ$16*X34)/Model!$AJ$17)))</f>
        <v>2.2204460492503131E-16</v>
      </c>
      <c r="Y79" s="15">
        <f ca="1">IF(Model!$M$18=0,NA(),ABS(Y33-IF(AND(Model!$M$16=1,Y$4&gt;=Model!$M$13-0.000000001,Y$4&lt;=Model!$M$13+Model!$M$15+0.000000001,$A33&gt;=Model!$M$14-0.000000001,$A33&lt;=Model!$M$14+Model!$M$15+0.000000001),Model!$M$12,(Model!$AJ$13*X33+Model!$AJ$14*Z33+Model!$AJ$15*Y32+Model!$AJ$16*Y34)/Model!$AJ$17)))</f>
        <v>3.3306690738754696E-16</v>
      </c>
      <c r="Z79" s="15">
        <f ca="1">IF(Model!$M$18=0,NA(),ABS(Z33-IF(AND(Model!$M$16=1,Z$4&gt;=Model!$M$13-0.000000001,Z$4&lt;=Model!$M$13+Model!$M$15+0.000000001,$A33&gt;=Model!$M$14-0.000000001,$A33&lt;=Model!$M$14+Model!$M$15+0.000000001),Model!$M$12,(Model!$AJ$13*Y33+Model!$AJ$14*AA33+Model!$AJ$15*Z32+Model!$AJ$16*Z34)/Model!$AJ$17)))</f>
        <v>2.7755575615628914E-16</v>
      </c>
      <c r="AA79" s="15">
        <f ca="1">IF(Model!$M$18=0,NA(),ABS(AA33-IF(AND(Model!$M$16=1,AA$4&gt;=Model!$M$13-0.000000001,AA$4&lt;=Model!$M$13+Model!$M$15+0.000000001,$A33&gt;=Model!$M$14-0.000000001,$A33&lt;=Model!$M$14+Model!$M$15+0.000000001),Model!$M$12,(Model!$AJ$13*Z33+Model!$AJ$14*AB33+Model!$AJ$15*AA32+Model!$AJ$16*AA34)/Model!$AJ$17)))</f>
        <v>3.8857805861880479E-16</v>
      </c>
      <c r="AB79" s="15">
        <f ca="1">IF(Model!$M$18=0,NA(),ABS(AB33-IF(AND(Model!$M$16=1,AB$4&gt;=Model!$M$13-0.000000001,AB$4&lt;=Model!$M$13+Model!$M$15+0.000000001,$A33&gt;=Model!$M$14-0.000000001,$A33&lt;=Model!$M$14+Model!$M$15+0.000000001),Model!$M$12,(Model!$AJ$13*AA33+Model!$AJ$14*AC33+Model!$AJ$15*AB32+Model!$AJ$16*AB34)/Model!$AJ$17)))</f>
        <v>6.106226635438361E-16</v>
      </c>
      <c r="AC79" s="15">
        <f ca="1">IF(Model!$M$18=0,NA(),ABS(AC33-IF(AND(Model!$M$16=1,AC$4&gt;=Model!$M$13-0.000000001,AC$4&lt;=Model!$M$13+Model!$M$15+0.000000001,$A33&gt;=Model!$M$14-0.000000001,$A33&lt;=Model!$M$14+Model!$M$15+0.000000001),Model!$M$12,(Model!$AJ$13*AB33+Model!$AJ$14*AD33+Model!$AJ$15*AC32+Model!$AJ$16*AC34)/Model!$AJ$17)))</f>
        <v>7.2164496600635175E-16</v>
      </c>
      <c r="AD79" s="15">
        <f ca="1">IF(Model!$M$18=0,NA(),ABS(AD33-IF(AND(Model!$M$16=1,AD$4&gt;=Model!$M$13-0.000000001,AD$4&lt;=Model!$M$13+Model!$M$15+0.000000001,$A33&gt;=Model!$M$14-0.000000001,$A33&lt;=Model!$M$14+Model!$M$15+0.000000001),Model!$M$12,(Model!$AJ$13*AC33+Model!$AJ$14*AE33+Model!$AJ$15*AD32+Model!$AJ$16*AD34)/Model!$AJ$17)))</f>
        <v>1.0547118733938987E-15</v>
      </c>
      <c r="AE79" s="15">
        <f ca="1">IF(Model!$M$18=0,NA(),ABS(AE33-IF(AND(Model!$M$16=1,AE$4&gt;=Model!$M$13-0.000000001,AE$4&lt;=Model!$M$13+Model!$M$15+0.000000001,$A33&gt;=Model!$M$14-0.000000001,$A33&lt;=Model!$M$14+Model!$M$15+0.000000001),Model!$M$12,(Model!$AJ$13*AD33+Model!$AJ$14*AF33+Model!$AJ$15*AE32+Model!$AJ$16*AE34)/Model!$AJ$17)))</f>
        <v>1.3322676295501878E-15</v>
      </c>
      <c r="AF79" s="15">
        <f ca="1">IF(Model!$M$18=0,NA(),ABS(AF33-IF(AND(Model!$M$16=1,AF$4&gt;=Model!$M$13-0.000000001,AF$4&lt;=Model!$M$13+Model!$M$15+0.000000001,$A33&gt;=Model!$M$14-0.000000001,$A33&lt;=Model!$M$14+Model!$M$15+0.000000001),Model!$M$12,(Model!$AJ$13*AE33+Model!$AJ$14*AG33+Model!$AJ$15*AF32+Model!$AJ$16*AF34)/Model!$AJ$17)))</f>
        <v>1.7763568394002505E-15</v>
      </c>
      <c r="AG79" s="15">
        <f ca="1">IF(Model!$M$18=0,NA(),ABS(AG33-IF(AND(Model!$M$16=1,AG$4&gt;=Model!$M$13-0.000000001,AG$4&lt;=Model!$M$13+Model!$M$15+0.000000001,$A33&gt;=Model!$M$14-0.000000001,$A33&lt;=Model!$M$14+Model!$M$15+0.000000001),Model!$M$12,(Model!$AJ$13*AF33+Model!$AJ$14*AH33+Model!$AJ$15*AG32+Model!$AJ$16*AG34)/Model!$AJ$17)))</f>
        <v>2.4424906541753444E-15</v>
      </c>
      <c r="AH79" s="15">
        <f ca="1">IF(Model!$M$18=0,NA(),ABS(AH33-IF(AND(Model!$M$16=1,AH$4&gt;=Model!$M$13-0.000000001,AH$4&lt;=Model!$M$13+Model!$M$15+0.000000001,$A33&gt;=Model!$M$14-0.000000001,$A33&lt;=Model!$M$14+Model!$M$15+0.000000001),Model!$M$12,(Model!$AJ$13*AG33+Model!$AJ$14*AI33+Model!$AJ$15*AH32+Model!$AJ$16*AH34)/Model!$AJ$17)))</f>
        <v>3.1086244689504383E-15</v>
      </c>
      <c r="AI79" s="15">
        <f ca="1">IF(Model!$M$18=0,NA(),ABS(AI33-IF(AND(Model!$M$16=1,AI$4&gt;=Model!$M$13-0.000000001,AI$4&lt;=Model!$M$13+Model!$M$15+0.000000001,$A33&gt;=Model!$M$14-0.000000001,$A33&lt;=Model!$M$14+Model!$M$15+0.000000001),Model!$M$12,(Model!$AJ$13*AH33+Model!$AJ$14*AJ33+Model!$AJ$15*AI32+Model!$AJ$16*AI34)/Model!$AJ$17)))</f>
        <v>3.9412917374193057E-15</v>
      </c>
      <c r="AJ79" s="15">
        <f ca="1">IF(Model!$M$18=0,NA(),ABS(AJ33-IF(AND(Model!$M$16=1,AJ$4&gt;=Model!$M$13-0.000000001,AJ$4&lt;=Model!$M$13+Model!$M$15+0.000000001,$A33&gt;=Model!$M$14-0.000000001,$A33&lt;=Model!$M$14+Model!$M$15+0.000000001),Model!$M$12,(Model!$AJ$13*AI33+Model!$AJ$14*AK33+Model!$AJ$15*AJ32+Model!$AJ$16*AJ34)/Model!$AJ$17)))</f>
        <v>4.9404924595819466E-15</v>
      </c>
      <c r="AK79" s="15">
        <f ca="1">IF(Model!$M$18=0,NA(),ABS(AK33-IF(AND(Model!$M$16=1,AK$4&gt;=Model!$M$13-0.000000001,AK$4&lt;=Model!$M$13+Model!$M$15+0.000000001,$A33&gt;=Model!$M$14-0.000000001,$A33&lt;=Model!$M$14+Model!$M$15+0.000000001),Model!$M$12,(Model!$AJ$13*AJ33+Model!$AJ$14*AL33+Model!$AJ$15*AK32+Model!$AJ$16*AK34)/Model!$AJ$17)))</f>
        <v>6.3282712403633923E-15</v>
      </c>
      <c r="AL79" s="15">
        <f ca="1">IF(Model!$M$18=0,NA(),ABS(AL33-IF(AND(Model!$M$16=1,AL$4&gt;=Model!$M$13-0.000000001,AL$4&lt;=Model!$M$13+Model!$M$15+0.000000001,$A33&gt;=Model!$M$14-0.000000001,$A33&lt;=Model!$M$14+Model!$M$15+0.000000001),Model!$M$12,(Model!$AJ$13*AK33+Model!$AJ$14*AM33+Model!$AJ$15*AL32+Model!$AJ$16*AL34)/Model!$AJ$17)))</f>
        <v>7.7715611723760958E-15</v>
      </c>
      <c r="AM79" s="15">
        <f ca="1">IF(Model!$M$18=0,NA(),ABS(AM33-IF(AND(Model!$M$16=1,AM$4&gt;=Model!$M$13-0.000000001,AM$4&lt;=Model!$M$13+Model!$M$15+0.000000001,$A33&gt;=Model!$M$14-0.000000001,$A33&lt;=Model!$M$14+Model!$M$15+0.000000001),Model!$M$12,(Model!$AJ$13*AL33+Model!$AJ$14*AN33+Model!$AJ$15*AM32+Model!$AJ$16*AM34)/Model!$AJ$17)))</f>
        <v>9.7699626167013776E-15</v>
      </c>
      <c r="AN79" s="15">
        <f ca="1">IF(Model!$M$18=0,NA(),ABS(AN33-IF(AND(Model!$M$16=1,AN$4&gt;=Model!$M$13-0.000000001,AN$4&lt;=Model!$M$13+Model!$M$15+0.000000001,$A33&gt;=Model!$M$14-0.000000001,$A33&lt;=Model!$M$14+Model!$M$15+0.000000001),Model!$M$12,(Model!$AJ$13*AM33+Model!$AJ$14*AO33+Model!$AJ$15*AN32+Model!$AJ$16*AN34)/Model!$AJ$17)))</f>
        <v>1.2101430968414206E-14</v>
      </c>
      <c r="AO79" s="15">
        <f ca="1">IF(Model!$M$18=0,NA(),ABS(AO33-IF(AND(Model!$M$16=1,AO$4&gt;=Model!$M$13-0.000000001,AO$4&lt;=Model!$M$13+Model!$M$15+0.000000001,$A33&gt;=Model!$M$14-0.000000001,$A33&lt;=Model!$M$14+Model!$M$15+0.000000001),Model!$M$12,(Model!$AJ$13*AN33+Model!$AJ$14*AP33+Model!$AJ$15*AO32+Model!$AJ$16*AO34)/Model!$AJ$17)))</f>
        <v>1.4932499681208355E-14</v>
      </c>
      <c r="AP79" s="15">
        <f ca="1">IF(Model!$M$18=0,NA(),ABS(AP33-IF(AND(Model!$M$16=1,AP$4&gt;=Model!$M$13-0.000000001,AP$4&lt;=Model!$M$13+Model!$M$15+0.000000001,$A33&gt;=Model!$M$14-0.000000001,$A33&lt;=Model!$M$14+Model!$M$15+0.000000001),Model!$M$12,(Model!$AJ$13*AO33+Model!$AJ$14*AQ33+Model!$AJ$15*AP32+Model!$AJ$16*AP34)/Model!$AJ$17)))</f>
        <v>1.8263168755083825E-14</v>
      </c>
      <c r="AQ79" s="15">
        <f ca="1">IF(Model!$M$18=0,NA(),ABS(AQ33-IF(AND(Model!$M$16=1,AQ$4&gt;=Model!$M$13-0.000000001,AQ$4&lt;=Model!$M$13+Model!$M$15+0.000000001,$A33&gt;=Model!$M$14-0.000000001,$A33&lt;=Model!$M$14+Model!$M$15+0.000000001),Model!$M$12,(Model!$AJ$13*AP33+Model!$AJ$14*AR33+Model!$AJ$15*AQ32+Model!$AJ$16*AQ34)/Model!$AJ$17)))</f>
        <v>2.2315482794965646E-14</v>
      </c>
      <c r="AR79" s="15">
        <f ca="1">IF(Model!$M$18=0,NA(),ABS(AR33-IF(AND(Model!$M$16=1,AR$4&gt;=Model!$M$13-0.000000001,AR$4&lt;=Model!$M$13+Model!$M$15+0.000000001,$A33&gt;=Model!$M$14-0.000000001,$A33&lt;=Model!$M$14+Model!$M$15+0.000000001),Model!$M$12,(Model!$AJ$13*AQ33+Model!$AJ$14*AS33+Model!$AJ$15*AR32+Model!$AJ$16*AR34)/Model!$AJ$17)))</f>
        <v>2.6978419498391304E-14</v>
      </c>
      <c r="AS79" s="15">
        <f ca="1">IF(Model!$M$18=0,NA(),ABS(AS33-IF(AND(Model!$M$16=1,AS$4&gt;=Model!$M$13-0.000000001,AS$4&lt;=Model!$M$13+Model!$M$15+0.000000001,$A33&gt;=Model!$M$14-0.000000001,$A33&lt;=Model!$M$14+Model!$M$15+0.000000001),Model!$M$12,(Model!$AJ$13*AR33+Model!$AJ$14*AT33+Model!$AJ$15*AS32+Model!$AJ$16*AS34)/Model!$AJ$17)))</f>
        <v>3.2529534621517087E-14</v>
      </c>
      <c r="AT79" s="15">
        <f ca="1">IF(Model!$M$18=0,NA(),ABS(AT33-IF(AND(Model!$M$16=1,AT$4&gt;=Model!$M$13-0.000000001,AT$4&lt;=Model!$M$13+Model!$M$15+0.000000001,$A33&gt;=Model!$M$14-0.000000001,$A33&lt;=Model!$M$14+Model!$M$15+0.000000001),Model!$M$12,(Model!$AJ$13*AS33+Model!$AJ$14*AU33+Model!$AJ$15*AT32+Model!$AJ$16*AT34)/Model!$AJ$17)))</f>
        <v>3.8913317013111737E-14</v>
      </c>
      <c r="AU79" s="15">
        <f ca="1">IF(Model!$M$18=0,NA(),ABS(AU33-IF(AND(Model!$M$16=1,AU$4&gt;=Model!$M$13-0.000000001,AU$4&lt;=Model!$M$13+Model!$M$15+0.000000001,$A33&gt;=Model!$M$14-0.000000001,$A33&lt;=Model!$M$14+Model!$M$15+0.000000001),Model!$M$12,(Model!$AJ$13*AT33+Model!$AJ$14*AV33+Model!$AJ$15*AU32+Model!$AJ$16*AU34)/Model!$AJ$17)))</f>
        <v>4.6518344731794059E-14</v>
      </c>
      <c r="AV79" s="15">
        <f ca="1">IF(Model!$M$18=0,NA(),ABS(AV33-IF(AND(Model!$M$16=1,AV$4&gt;=Model!$M$13-0.000000001,AV$4&lt;=Model!$M$13+Model!$M$15+0.000000001,$A33&gt;=Model!$M$14-0.000000001,$A33&lt;=Model!$M$14+Model!$M$15+0.000000001),Model!$M$12,(Model!$AJ$13*AU33+Model!$AJ$14*AW33+Model!$AJ$15*AV32+Model!$AJ$16*AV34)/Model!$AJ$17)))</f>
        <v>5.5233595475101538E-14</v>
      </c>
      <c r="AW79" s="15">
        <f ca="1">IF(Model!$M$18=0,NA(),ABS(AW33-IF(AND(Model!$M$16=1,AW$4&gt;=Model!$M$13-0.000000001,AW$4&lt;=Model!$M$13+Model!$M$15+0.000000001,$A33&gt;=Model!$M$14-0.000000001,$A33&lt;=Model!$M$14+Model!$M$15+0.000000001),Model!$M$12,(Model!$AJ$13*AV33+Model!$AJ$14*AX33+Model!$AJ$15*AW32+Model!$AJ$16*AW34)/Model!$AJ$17)))</f>
        <v>6.5170091545496689E-14</v>
      </c>
      <c r="AX79" s="15">
        <f ca="1">IF(Model!$M$18=0,NA(),ABS(AX33-IF(AND(Model!$M$16=1,AX$4&gt;=Model!$M$13-0.000000001,AX$4&lt;=Model!$M$13+Model!$M$15+0.000000001,$A33&gt;=Model!$M$14-0.000000001,$A33&lt;=Model!$M$14+Model!$M$15+0.000000001),Model!$M$12,(Model!$AJ$13*AW33+Model!$AJ$14*AY33+Model!$AJ$15*AX32+Model!$AJ$16*AX34)/Model!$AJ$17)))</f>
        <v>7.6438855245442028E-14</v>
      </c>
      <c r="AY79" s="15">
        <f ca="1">IF(Model!$M$18=0,NA(),ABS(AY33-IF(AND(Model!$M$16=1,AY$4&gt;=Model!$M$13-0.000000001,AY$4&lt;=Model!$M$13+Model!$M$15+0.000000001,$A33&gt;=Model!$M$14-0.000000001,$A33&lt;=Model!$M$14+Model!$M$15+0.000000001),Model!$M$12,(Model!$AJ$13*AX33+Model!$AJ$14*AZ33+Model!$AJ$15*AY32+Model!$AJ$16*AY34)/Model!$AJ$17)))</f>
        <v>8.915090887740007E-14</v>
      </c>
      <c r="AZ79" s="15">
        <f ca="1">IF(Model!$M$18=0,NA(),ABS(AZ33-IF(AND(Model!$M$16=1,AZ$4&gt;=Model!$M$13-0.000000001,AZ$4&lt;=Model!$M$13+Model!$M$15+0.000000001,$A33&gt;=Model!$M$14-0.000000001,$A33&lt;=Model!$M$14+Model!$M$15+0.000000001),Model!$M$12,(Model!$AJ$13*AY33+Model!$AJ$14*BA33+Model!$AJ$15*AZ32+Model!$AJ$16*AZ34)/Model!$AJ$17)))</f>
        <v>1.0330625244137082E-13</v>
      </c>
      <c r="BA79" s="15">
        <f ca="1">IF(Model!$M$18=0,NA(),ABS(BA33-IF(AND(Model!$M$16=1,BA$4&gt;=Model!$M$13-0.000000001,BA$4&lt;=Model!$M$13+Model!$M$15+0.000000001,$A33&gt;=Model!$M$14-0.000000001,$A33&lt;=Model!$M$14+Model!$M$15+0.000000001),Model!$M$12,(Model!$AJ$13*AZ33+Model!$AJ$14*BB33+Model!$AJ$15*BA32+Model!$AJ$16*BA34)/Model!$AJ$17)))</f>
        <v>1.1884937478612301E-13</v>
      </c>
      <c r="BB79" s="15">
        <f ca="1">IF(Model!$M$18=0,NA(),ABS(BB33-IF(AND(Model!$M$16=1,BB$4&gt;=Model!$M$13-0.000000001,BB$4&lt;=Model!$M$13+Model!$M$15+0.000000001,$A33&gt;=Model!$M$14-0.000000001,$A33&lt;=Model!$M$14+Model!$M$15+0.000000001),Model!$M$12,(Model!$AJ$13*BA33+Model!$AJ$14*BC33+Model!$AJ$15*BB32+Model!$AJ$16*BB34)/Model!$AJ$17)))</f>
        <v>1.3566925360919413E-13</v>
      </c>
      <c r="BC79" s="15">
        <f ca="1">IF(Model!$M$18=0,NA(),ABS(BC33-IF(AND(Model!$M$16=1,BC$4&gt;=Model!$M$13-0.000000001,BC$4&lt;=Model!$M$13+Model!$M$15+0.000000001,$A33&gt;=Model!$M$14-0.000000001,$A33&lt;=Model!$M$14+Model!$M$15+0.000000001),Model!$M$12,(Model!$AJ$13*BB33+Model!$AJ$14*BD33+Model!$AJ$15*BC32+Model!$AJ$16*BC34)/Model!$AJ$17)))</f>
        <v>1.5348833315442789E-13</v>
      </c>
      <c r="BD79" s="15">
        <f ca="1">IF(Model!$M$18=0,NA(),ABS(BD33-IF(AND(Model!$M$16=1,BD$4&gt;=Model!$M$13-0.000000001,BD$4&lt;=Model!$M$13+Model!$M$15+0.000000001,$A33&gt;=Model!$M$14-0.000000001,$A33&lt;=Model!$M$14+Model!$M$15+0.000000001),Model!$M$12,(Model!$AJ$13*BC33+Model!$AJ$14*BE33+Model!$AJ$15*BD32+Model!$AJ$16*BD34)/Model!$AJ$17)))</f>
        <v>1.7186252421197423E-13</v>
      </c>
      <c r="BE79" s="15">
        <f ca="1">IF(Model!$M$18=0,NA(),ABS(BE33-IF(AND(Model!$M$16=1,BE$4&gt;=Model!$M$13-0.000000001,BE$4&lt;=Model!$M$13+Model!$M$15+0.000000001,$A33&gt;=Model!$M$14-0.000000001,$A33&lt;=Model!$M$14+Model!$M$15+0.000000001),Model!$M$12,(Model!$AJ$13*BD33+Model!$AJ$14*BF33+Model!$AJ$15*BE32+Model!$AJ$16*BE34)/Model!$AJ$17)))</f>
        <v>1.9001467066459554E-13</v>
      </c>
      <c r="BF79" s="15">
        <f ca="1">IF(Model!$M$18=0,NA(),ABS(BF33-IF(AND(Model!$M$16=1,BF$4&gt;=Model!$M$13-0.000000001,BF$4&lt;=Model!$M$13+Model!$M$15+0.000000001,$A33&gt;=Model!$M$14-0.000000001,$A33&lt;=Model!$M$14+Model!$M$15+0.000000001),Model!$M$12,(Model!$AJ$13*BE33+Model!$AJ$14*BG33+Model!$AJ$15*BF32+Model!$AJ$16*BF34)/Model!$AJ$17)))</f>
        <v>2.0738966099997924E-13</v>
      </c>
      <c r="BG79" s="15">
        <f ca="1">IF(Model!$M$18=0,NA(),ABS(BG33-IF(AND(Model!$M$16=1,BG$4&gt;=Model!$M$13-0.000000001,BG$4&lt;=Model!$M$13+Model!$M$15+0.000000001,$A33&gt;=Model!$M$14-0.000000001,$A33&lt;=Model!$M$14+Model!$M$15+0.000000001),Model!$M$12,(Model!$AJ$13*BF33+Model!$AJ$14*BH33+Model!$AJ$15*BG32+Model!$AJ$16*BG34)/Model!$AJ$17)))</f>
        <v>2.2221113837872508E-13</v>
      </c>
      <c r="BH79" s="15">
        <f ca="1">IF(Model!$M$18=0,NA(),ABS(BH33-IF(AND(Model!$M$16=1,BH$4&gt;=Model!$M$13-0.000000001,BH$4&lt;=Model!$M$13+Model!$M$15+0.000000001,$A33&gt;=Model!$M$14-0.000000001,$A33&lt;=Model!$M$14+Model!$M$15+0.000000001),Model!$M$12,(Model!$AJ$13*BG33+Model!$AJ$14*BI33+Model!$AJ$15*BH32+Model!$AJ$16*BH34)/Model!$AJ$17)))</f>
        <v>2.3292479056635784E-13</v>
      </c>
      <c r="BI79" s="15">
        <f ca="1">IF(Model!$M$18=0,NA(),ABS(BI33-IF(AND(Model!$M$16=1,BI$4&gt;=Model!$M$13-0.000000001,BI$4&lt;=Model!$M$13+Model!$M$15+0.000000001,$A33&gt;=Model!$M$14-0.000000001,$A33&lt;=Model!$M$14+Model!$M$15+0.000000001),Model!$M$12,(Model!$AJ$13*BH33+Model!$AJ$14*BJ33+Model!$AJ$15*BI32+Model!$AJ$16*BI34)/Model!$AJ$17)))</f>
        <v>2.3703261575747092E-13</v>
      </c>
      <c r="BJ79" s="15">
        <f ca="1">IF(Model!$M$18=0,NA(),ABS(BJ33-IF(AND(Model!$M$16=1,BJ$4&gt;=Model!$M$13-0.000000001,BJ$4&lt;=Model!$M$13+Model!$M$15+0.000000001,$A33&gt;=Model!$M$14-0.000000001,$A33&lt;=Model!$M$14+Model!$M$15+0.000000001),Model!$M$12,BI33)))</f>
        <v>0</v>
      </c>
      <c r="BK79" s="1"/>
    </row>
    <row r="80" spans="1:63" ht="13.5" customHeight="1">
      <c r="A80" s="1"/>
      <c r="B80" s="15">
        <f>IF(Model!$M$18=0,NA(),ABS(B34-IF(AND(Model!$M$16=1,B$4&gt;=Model!$M$13-0.000000001,B$4&lt;=Model!$M$13+Model!$M$15+0.000000001,$A34&gt;=Model!$M$14-0.000000001,$A34&lt;=Model!$M$14+Model!$M$15+0.000000001),Model!$M$12,Model!$M$11)))</f>
        <v>0</v>
      </c>
      <c r="C80" s="15">
        <f ca="1">IF(Model!$M$18=0,NA(),ABS(C34-IF(AND(Model!$M$16=1,C$4&gt;=Model!$M$13-0.000000001,C$4&lt;=Model!$M$13+Model!$M$15+0.000000001,$A34&gt;=Model!$M$14-0.000000001,$A34&lt;=Model!$M$14+Model!$M$15+0.000000001),Model!$M$12,(Model!$AJ$13*B34+Model!$AJ$14*D34+Model!$AJ$15*C33+Model!$AJ$16*C35)/Model!$AJ$17)))</f>
        <v>0</v>
      </c>
      <c r="D80" s="15">
        <f ca="1">IF(Model!$M$18=0,NA(),ABS(D34-IF(AND(Model!$M$16=1,D$4&gt;=Model!$M$13-0.000000001,D$4&lt;=Model!$M$13+Model!$M$15+0.000000001,$A34&gt;=Model!$M$14-0.000000001,$A34&lt;=Model!$M$14+Model!$M$15+0.000000001),Model!$M$12,(Model!$AJ$13*C34+Model!$AJ$14*E34+Model!$AJ$15*D33+Model!$AJ$16*D35)/Model!$AJ$17)))</f>
        <v>0</v>
      </c>
      <c r="E80" s="15">
        <f ca="1">IF(Model!$M$18=0,NA(),ABS(E34-IF(AND(Model!$M$16=1,E$4&gt;=Model!$M$13-0.000000001,E$4&lt;=Model!$M$13+Model!$M$15+0.000000001,$A34&gt;=Model!$M$14-0.000000001,$A34&lt;=Model!$M$14+Model!$M$15+0.000000001),Model!$M$12,(Model!$AJ$13*D34+Model!$AJ$14*F34+Model!$AJ$15*E33+Model!$AJ$16*E35)/Model!$AJ$17)))</f>
        <v>1.1102230246251565E-16</v>
      </c>
      <c r="F80" s="15">
        <f ca="1">IF(Model!$M$18=0,NA(),ABS(F34-IF(AND(Model!$M$16=1,F$4&gt;=Model!$M$13-0.000000001,F$4&lt;=Model!$M$13+Model!$M$15+0.000000001,$A34&gt;=Model!$M$14-0.000000001,$A34&lt;=Model!$M$14+Model!$M$15+0.000000001),Model!$M$12,(Model!$AJ$13*E34+Model!$AJ$14*G34+Model!$AJ$15*F33+Model!$AJ$16*F35)/Model!$AJ$17)))</f>
        <v>1.1102230246251565E-16</v>
      </c>
      <c r="G80" s="15">
        <f ca="1">IF(Model!$M$18=0,NA(),ABS(G34-IF(AND(Model!$M$16=1,G$4&gt;=Model!$M$13-0.000000001,G$4&lt;=Model!$M$13+Model!$M$15+0.000000001,$A34&gt;=Model!$M$14-0.000000001,$A34&lt;=Model!$M$14+Model!$M$15+0.000000001),Model!$M$12,(Model!$AJ$13*F34+Model!$AJ$14*H34+Model!$AJ$15*G33+Model!$AJ$16*G35)/Model!$AJ$17)))</f>
        <v>2.2204460492503131E-16</v>
      </c>
      <c r="H80" s="15">
        <f ca="1">IF(Model!$M$18=0,NA(),ABS(H34-IF(AND(Model!$M$16=1,H$4&gt;=Model!$M$13-0.000000001,H$4&lt;=Model!$M$13+Model!$M$15+0.000000001,$A34&gt;=Model!$M$14-0.000000001,$A34&lt;=Model!$M$14+Model!$M$15+0.000000001),Model!$M$12,(Model!$AJ$13*G34+Model!$AJ$14*I34+Model!$AJ$15*H33+Model!$AJ$16*H35)/Model!$AJ$17)))</f>
        <v>0</v>
      </c>
      <c r="I80" s="15">
        <f ca="1">IF(Model!$M$18=0,NA(),ABS(I34-IF(AND(Model!$M$16=1,I$4&gt;=Model!$M$13-0.000000001,I$4&lt;=Model!$M$13+Model!$M$15+0.000000001,$A34&gt;=Model!$M$14-0.000000001,$A34&lt;=Model!$M$14+Model!$M$15+0.000000001),Model!$M$12,(Model!$AJ$13*H34+Model!$AJ$14*J34+Model!$AJ$15*I33+Model!$AJ$16*I35)/Model!$AJ$17)))</f>
        <v>3.3306690738754696E-16</v>
      </c>
      <c r="J80" s="15">
        <f ca="1">IF(Model!$M$18=0,NA(),ABS(J34-IF(AND(Model!$M$16=1,J$4&gt;=Model!$M$13-0.000000001,J$4&lt;=Model!$M$13+Model!$M$15+0.000000001,$A34&gt;=Model!$M$14-0.000000001,$A34&lt;=Model!$M$14+Model!$M$15+0.000000001),Model!$M$12,(Model!$AJ$13*I34+Model!$AJ$14*K34+Model!$AJ$15*J33+Model!$AJ$16*J35)/Model!$AJ$17)))</f>
        <v>1.1102230246251565E-16</v>
      </c>
      <c r="K80" s="15">
        <f ca="1">IF(Model!$M$18=0,NA(),ABS(K34-IF(AND(Model!$M$16=1,K$4&gt;=Model!$M$13-0.000000001,K$4&lt;=Model!$M$13+Model!$M$15+0.000000001,$A34&gt;=Model!$M$14-0.000000001,$A34&lt;=Model!$M$14+Model!$M$15+0.000000001),Model!$M$12,(Model!$AJ$13*J34+Model!$AJ$14*L34+Model!$AJ$15*K33+Model!$AJ$16*K35)/Model!$AJ$17)))</f>
        <v>2.2204460492503131E-16</v>
      </c>
      <c r="L80" s="15">
        <f ca="1">IF(Model!$M$18=0,NA(),ABS(L34-IF(AND(Model!$M$16=1,L$4&gt;=Model!$M$13-0.000000001,L$4&lt;=Model!$M$13+Model!$M$15+0.000000001,$A34&gt;=Model!$M$14-0.000000001,$A34&lt;=Model!$M$14+Model!$M$15+0.000000001),Model!$M$12,(Model!$AJ$13*K34+Model!$AJ$14*M34+Model!$AJ$15*L33+Model!$AJ$16*L35)/Model!$AJ$17)))</f>
        <v>0</v>
      </c>
      <c r="M80" s="15">
        <f ca="1">IF(Model!$M$18=0,NA(),ABS(M34-IF(AND(Model!$M$16=1,M$4&gt;=Model!$M$13-0.000000001,M$4&lt;=Model!$M$13+Model!$M$15+0.000000001,$A34&gt;=Model!$M$14-0.000000001,$A34&lt;=Model!$M$14+Model!$M$15+0.000000001),Model!$M$12,(Model!$AJ$13*L34+Model!$AJ$14*N34+Model!$AJ$15*M33+Model!$AJ$16*M35)/Model!$AJ$17)))</f>
        <v>0</v>
      </c>
      <c r="N80" s="15">
        <f ca="1">IF(Model!$M$18=0,NA(),ABS(N34-IF(AND(Model!$M$16=1,N$4&gt;=Model!$M$13-0.000000001,N$4&lt;=Model!$M$13+Model!$M$15+0.000000001,$A34&gt;=Model!$M$14-0.000000001,$A34&lt;=Model!$M$14+Model!$M$15+0.000000001),Model!$M$12,(Model!$AJ$13*M34+Model!$AJ$14*O34+Model!$AJ$15*N33+Model!$AJ$16*N35)/Model!$AJ$17)))</f>
        <v>1.1102230246251565E-16</v>
      </c>
      <c r="O80" s="15">
        <f ca="1">IF(Model!$M$18=0,NA(),ABS(O34-IF(AND(Model!$M$16=1,O$4&gt;=Model!$M$13-0.000000001,O$4&lt;=Model!$M$13+Model!$M$15+0.000000001,$A34&gt;=Model!$M$14-0.000000001,$A34&lt;=Model!$M$14+Model!$M$15+0.000000001),Model!$M$12,(Model!$AJ$13*N34+Model!$AJ$14*P34+Model!$AJ$15*O33+Model!$AJ$16*O35)/Model!$AJ$17)))</f>
        <v>1.1102230246251565E-16</v>
      </c>
      <c r="P80" s="15">
        <f ca="1">IF(Model!$M$18=0,NA(),ABS(P34-IF(AND(Model!$M$16=1,P$4&gt;=Model!$M$13-0.000000001,P$4&lt;=Model!$M$13+Model!$M$15+0.000000001,$A34&gt;=Model!$M$14-0.000000001,$A34&lt;=Model!$M$14+Model!$M$15+0.000000001),Model!$M$12,(Model!$AJ$13*O34+Model!$AJ$14*Q34+Model!$AJ$15*P33+Model!$AJ$16*P35)/Model!$AJ$17)))</f>
        <v>2.2204460492503131E-16</v>
      </c>
      <c r="Q80" s="15">
        <f ca="1">IF(Model!$M$18=0,NA(),ABS(Q34-IF(AND(Model!$M$16=1,Q$4&gt;=Model!$M$13-0.000000001,Q$4&lt;=Model!$M$13+Model!$M$15+0.000000001,$A34&gt;=Model!$M$14-0.000000001,$A34&lt;=Model!$M$14+Model!$M$15+0.000000001),Model!$M$12,(Model!$AJ$13*P34+Model!$AJ$14*R34+Model!$AJ$15*Q33+Model!$AJ$16*Q35)/Model!$AJ$17)))</f>
        <v>1.1102230246251565E-16</v>
      </c>
      <c r="R80" s="15">
        <f ca="1">IF(Model!$M$18=0,NA(),ABS(R34-IF(AND(Model!$M$16=1,R$4&gt;=Model!$M$13-0.000000001,R$4&lt;=Model!$M$13+Model!$M$15+0.000000001,$A34&gt;=Model!$M$14-0.000000001,$A34&lt;=Model!$M$14+Model!$M$15+0.000000001),Model!$M$12,(Model!$AJ$13*Q34+Model!$AJ$14*S34+Model!$AJ$15*R33+Model!$AJ$16*R35)/Model!$AJ$17)))</f>
        <v>2.2204460492503131E-16</v>
      </c>
      <c r="S80" s="15">
        <f ca="1">IF(Model!$M$18=0,NA(),ABS(S34-IF(AND(Model!$M$16=1,S$4&gt;=Model!$M$13-0.000000001,S$4&lt;=Model!$M$13+Model!$M$15+0.000000001,$A34&gt;=Model!$M$14-0.000000001,$A34&lt;=Model!$M$14+Model!$M$15+0.000000001),Model!$M$12,(Model!$AJ$13*R34+Model!$AJ$14*T34+Model!$AJ$15*S33+Model!$AJ$16*S35)/Model!$AJ$17)))</f>
        <v>2.2204460492503131E-16</v>
      </c>
      <c r="T80" s="15">
        <f ca="1">IF(Model!$M$18=0,NA(),ABS(T34-IF(AND(Model!$M$16=1,T$4&gt;=Model!$M$13-0.000000001,T$4&lt;=Model!$M$13+Model!$M$15+0.000000001,$A34&gt;=Model!$M$14-0.000000001,$A34&lt;=Model!$M$14+Model!$M$15+0.000000001),Model!$M$12,(Model!$AJ$13*S34+Model!$AJ$14*U34+Model!$AJ$15*T33+Model!$AJ$16*T35)/Model!$AJ$17)))</f>
        <v>1.1102230246251565E-16</v>
      </c>
      <c r="U80" s="15">
        <f ca="1">IF(Model!$M$18=0,NA(),ABS(U34-IF(AND(Model!$M$16=1,U$4&gt;=Model!$M$13-0.000000001,U$4&lt;=Model!$M$13+Model!$M$15+0.000000001,$A34&gt;=Model!$M$14-0.000000001,$A34&lt;=Model!$M$14+Model!$M$15+0.000000001),Model!$M$12,(Model!$AJ$13*T34+Model!$AJ$14*V34+Model!$AJ$15*U33+Model!$AJ$16*U35)/Model!$AJ$17)))</f>
        <v>1.1102230246251565E-16</v>
      </c>
      <c r="V80" s="15">
        <f ca="1">IF(Model!$M$18=0,NA(),ABS(V34-IF(AND(Model!$M$16=1,V$4&gt;=Model!$M$13-0.000000001,V$4&lt;=Model!$M$13+Model!$M$15+0.000000001,$A34&gt;=Model!$M$14-0.000000001,$A34&lt;=Model!$M$14+Model!$M$15+0.000000001),Model!$M$12,(Model!$AJ$13*U34+Model!$AJ$14*W34+Model!$AJ$15*V33+Model!$AJ$16*V35)/Model!$AJ$17)))</f>
        <v>2.2204460492503131E-16</v>
      </c>
      <c r="W80" s="15">
        <f ca="1">IF(Model!$M$18=0,NA(),ABS(W34-IF(AND(Model!$M$16=1,W$4&gt;=Model!$M$13-0.000000001,W$4&lt;=Model!$M$13+Model!$M$15+0.000000001,$A34&gt;=Model!$M$14-0.000000001,$A34&lt;=Model!$M$14+Model!$M$15+0.000000001),Model!$M$12,(Model!$AJ$13*V34+Model!$AJ$14*X34+Model!$AJ$15*W33+Model!$AJ$16*W35)/Model!$AJ$17)))</f>
        <v>2.2204460492503131E-16</v>
      </c>
      <c r="X80" s="15">
        <f ca="1">IF(Model!$M$18=0,NA(),ABS(X34-IF(AND(Model!$M$16=1,X$4&gt;=Model!$M$13-0.000000001,X$4&lt;=Model!$M$13+Model!$M$15+0.000000001,$A34&gt;=Model!$M$14-0.000000001,$A34&lt;=Model!$M$14+Model!$M$15+0.000000001),Model!$M$12,(Model!$AJ$13*W34+Model!$AJ$14*Y34+Model!$AJ$15*X33+Model!$AJ$16*X35)/Model!$AJ$17)))</f>
        <v>3.3306690738754696E-16</v>
      </c>
      <c r="Y80" s="15">
        <f ca="1">IF(Model!$M$18=0,NA(),ABS(Y34-IF(AND(Model!$M$16=1,Y$4&gt;=Model!$M$13-0.000000001,Y$4&lt;=Model!$M$13+Model!$M$15+0.000000001,$A34&gt;=Model!$M$14-0.000000001,$A34&lt;=Model!$M$14+Model!$M$15+0.000000001),Model!$M$12,(Model!$AJ$13*X34+Model!$AJ$14*Z34+Model!$AJ$15*Y33+Model!$AJ$16*Y35)/Model!$AJ$17)))</f>
        <v>3.3306690738754696E-16</v>
      </c>
      <c r="Z80" s="15">
        <f ca="1">IF(Model!$M$18=0,NA(),ABS(Z34-IF(AND(Model!$M$16=1,Z$4&gt;=Model!$M$13-0.000000001,Z$4&lt;=Model!$M$13+Model!$M$15+0.000000001,$A34&gt;=Model!$M$14-0.000000001,$A34&lt;=Model!$M$14+Model!$M$15+0.000000001),Model!$M$12,(Model!$AJ$13*Y34+Model!$AJ$14*AA34+Model!$AJ$15*Z33+Model!$AJ$16*Z35)/Model!$AJ$17)))</f>
        <v>4.9960036108132044E-16</v>
      </c>
      <c r="AA80" s="15">
        <f ca="1">IF(Model!$M$18=0,NA(),ABS(AA34-IF(AND(Model!$M$16=1,AA$4&gt;=Model!$M$13-0.000000001,AA$4&lt;=Model!$M$13+Model!$M$15+0.000000001,$A34&gt;=Model!$M$14-0.000000001,$A34&lt;=Model!$M$14+Model!$M$15+0.000000001),Model!$M$12,(Model!$AJ$13*Z34+Model!$AJ$14*AB34+Model!$AJ$15*AA33+Model!$AJ$16*AA35)/Model!$AJ$17)))</f>
        <v>4.9960036108132044E-16</v>
      </c>
      <c r="AB80" s="15">
        <f ca="1">IF(Model!$M$18=0,NA(),ABS(AB34-IF(AND(Model!$M$16=1,AB$4&gt;=Model!$M$13-0.000000001,AB$4&lt;=Model!$M$13+Model!$M$15+0.000000001,$A34&gt;=Model!$M$14-0.000000001,$A34&lt;=Model!$M$14+Model!$M$15+0.000000001),Model!$M$12,(Model!$AJ$13*AA34+Model!$AJ$14*AC34+Model!$AJ$15*AB33+Model!$AJ$16*AB35)/Model!$AJ$17)))</f>
        <v>6.6613381477509392E-16</v>
      </c>
      <c r="AC80" s="15">
        <f ca="1">IF(Model!$M$18=0,NA(),ABS(AC34-IF(AND(Model!$M$16=1,AC$4&gt;=Model!$M$13-0.000000001,AC$4&lt;=Model!$M$13+Model!$M$15+0.000000001,$A34&gt;=Model!$M$14-0.000000001,$A34&lt;=Model!$M$14+Model!$M$15+0.000000001),Model!$M$12,(Model!$AJ$13*AB34+Model!$AJ$14*AD34+Model!$AJ$15*AC33+Model!$AJ$16*AC35)/Model!$AJ$17)))</f>
        <v>8.8817841970012523E-16</v>
      </c>
      <c r="AD80" s="15">
        <f ca="1">IF(Model!$M$18=0,NA(),ABS(AD34-IF(AND(Model!$M$16=1,AD$4&gt;=Model!$M$13-0.000000001,AD$4&lt;=Model!$M$13+Model!$M$15+0.000000001,$A34&gt;=Model!$M$14-0.000000001,$A34&lt;=Model!$M$14+Model!$M$15+0.000000001),Model!$M$12,(Model!$AJ$13*AC34+Model!$AJ$14*AE34+Model!$AJ$15*AD33+Model!$AJ$16*AD35)/Model!$AJ$17)))</f>
        <v>1.1102230246251565E-15</v>
      </c>
      <c r="AE80" s="15">
        <f ca="1">IF(Model!$M$18=0,NA(),ABS(AE34-IF(AND(Model!$M$16=1,AE$4&gt;=Model!$M$13-0.000000001,AE$4&lt;=Model!$M$13+Model!$M$15+0.000000001,$A34&gt;=Model!$M$14-0.000000001,$A34&lt;=Model!$M$14+Model!$M$15+0.000000001),Model!$M$12,(Model!$AJ$13*AD34+Model!$AJ$14*AF34+Model!$AJ$15*AE33+Model!$AJ$16*AE35)/Model!$AJ$17)))</f>
        <v>1.3877787807814457E-15</v>
      </c>
      <c r="AF80" s="15">
        <f ca="1">IF(Model!$M$18=0,NA(),ABS(AF34-IF(AND(Model!$M$16=1,AF$4&gt;=Model!$M$13-0.000000001,AF$4&lt;=Model!$M$13+Model!$M$15+0.000000001,$A34&gt;=Model!$M$14-0.000000001,$A34&lt;=Model!$M$14+Model!$M$15+0.000000001),Model!$M$12,(Model!$AJ$13*AE34+Model!$AJ$14*AG34+Model!$AJ$15*AF33+Model!$AJ$16*AF35)/Model!$AJ$17)))</f>
        <v>1.9428902930940239E-15</v>
      </c>
      <c r="AG80" s="15">
        <f ca="1">IF(Model!$M$18=0,NA(),ABS(AG34-IF(AND(Model!$M$16=1,AG$4&gt;=Model!$M$13-0.000000001,AG$4&lt;=Model!$M$13+Model!$M$15+0.000000001,$A34&gt;=Model!$M$14-0.000000001,$A34&lt;=Model!$M$14+Model!$M$15+0.000000001),Model!$M$12,(Model!$AJ$13*AF34+Model!$AJ$14*AH34+Model!$AJ$15*AG33+Model!$AJ$16*AG35)/Model!$AJ$17)))</f>
        <v>2.4980018054066022E-15</v>
      </c>
      <c r="AH80" s="15">
        <f ca="1">IF(Model!$M$18=0,NA(),ABS(AH34-IF(AND(Model!$M$16=1,AH$4&gt;=Model!$M$13-0.000000001,AH$4&lt;=Model!$M$13+Model!$M$15+0.000000001,$A34&gt;=Model!$M$14-0.000000001,$A34&lt;=Model!$M$14+Model!$M$15+0.000000001),Model!$M$12,(Model!$AJ$13*AG34+Model!$AJ$14*AI34+Model!$AJ$15*AH33+Model!$AJ$16*AH35)/Model!$AJ$17)))</f>
        <v>3.1086244689504383E-15</v>
      </c>
      <c r="AI80" s="15">
        <f ca="1">IF(Model!$M$18=0,NA(),ABS(AI34-IF(AND(Model!$M$16=1,AI$4&gt;=Model!$M$13-0.000000001,AI$4&lt;=Model!$M$13+Model!$M$15+0.000000001,$A34&gt;=Model!$M$14-0.000000001,$A34&lt;=Model!$M$14+Model!$M$15+0.000000001),Model!$M$12,(Model!$AJ$13*AH34+Model!$AJ$14*AJ34+Model!$AJ$15*AI33+Model!$AJ$16*AI35)/Model!$AJ$17)))</f>
        <v>4.0523140398818214E-15</v>
      </c>
      <c r="AJ80" s="15">
        <f ca="1">IF(Model!$M$18=0,NA(),ABS(AJ34-IF(AND(Model!$M$16=1,AJ$4&gt;=Model!$M$13-0.000000001,AJ$4&lt;=Model!$M$13+Model!$M$15+0.000000001,$A34&gt;=Model!$M$14-0.000000001,$A34&lt;=Model!$M$14+Model!$M$15+0.000000001),Model!$M$12,(Model!$AJ$13*AI34+Model!$AJ$14*AK34+Model!$AJ$15*AJ33+Model!$AJ$16*AJ35)/Model!$AJ$17)))</f>
        <v>5.0515147620444623E-15</v>
      </c>
      <c r="AK80" s="15">
        <f ca="1">IF(Model!$M$18=0,NA(),ABS(AK34-IF(AND(Model!$M$16=1,AK$4&gt;=Model!$M$13-0.000000001,AK$4&lt;=Model!$M$13+Model!$M$15+0.000000001,$A34&gt;=Model!$M$14-0.000000001,$A34&lt;=Model!$M$14+Model!$M$15+0.000000001),Model!$M$12,(Model!$AJ$13*AJ34+Model!$AJ$14*AL34+Model!$AJ$15*AK33+Model!$AJ$16*AK35)/Model!$AJ$17)))</f>
        <v>6.4392935428259079E-15</v>
      </c>
      <c r="AL80" s="15">
        <f ca="1">IF(Model!$M$18=0,NA(),ABS(AL34-IF(AND(Model!$M$16=1,AL$4&gt;=Model!$M$13-0.000000001,AL$4&lt;=Model!$M$13+Model!$M$15+0.000000001,$A34&gt;=Model!$M$14-0.000000001,$A34&lt;=Model!$M$14+Model!$M$15+0.000000001),Model!$M$12,(Model!$AJ$13*AK34+Model!$AJ$14*AM34+Model!$AJ$15*AL33+Model!$AJ$16*AL35)/Model!$AJ$17)))</f>
        <v>8.0491169285323849E-15</v>
      </c>
      <c r="AM80" s="15">
        <f ca="1">IF(Model!$M$18=0,NA(),ABS(AM34-IF(AND(Model!$M$16=1,AM$4&gt;=Model!$M$13-0.000000001,AM$4&lt;=Model!$M$13+Model!$M$15+0.000000001,$A34&gt;=Model!$M$14-0.000000001,$A34&lt;=Model!$M$14+Model!$M$15+0.000000001),Model!$M$12,(Model!$AJ$13*AL34+Model!$AJ$14*AN34+Model!$AJ$15*AM33+Model!$AJ$16*AM35)/Model!$AJ$17)))</f>
        <v>9.8254737679326354E-15</v>
      </c>
      <c r="AN80" s="15">
        <f ca="1">IF(Model!$M$18=0,NA(),ABS(AN34-IF(AND(Model!$M$16=1,AN$4&gt;=Model!$M$13-0.000000001,AN$4&lt;=Model!$M$13+Model!$M$15+0.000000001,$A34&gt;=Model!$M$14-0.000000001,$A34&lt;=Model!$M$14+Model!$M$15+0.000000001),Model!$M$12,(Model!$AJ$13*AM34+Model!$AJ$14*AO34+Model!$AJ$15*AN33+Model!$AJ$16*AN35)/Model!$AJ$17)))</f>
        <v>1.2212453270876722E-14</v>
      </c>
      <c r="AO80" s="15">
        <f ca="1">IF(Model!$M$18=0,NA(),ABS(AO34-IF(AND(Model!$M$16=1,AO$4&gt;=Model!$M$13-0.000000001,AO$4&lt;=Model!$M$13+Model!$M$15+0.000000001,$A34&gt;=Model!$M$14-0.000000001,$A34&lt;=Model!$M$14+Model!$M$15+0.000000001),Model!$M$12,(Model!$AJ$13*AN34+Model!$AJ$14*AP34+Model!$AJ$15*AO33+Model!$AJ$16*AO35)/Model!$AJ$17)))</f>
        <v>1.5043521983670871E-14</v>
      </c>
      <c r="AP80" s="15">
        <f ca="1">IF(Model!$M$18=0,NA(),ABS(AP34-IF(AND(Model!$M$16=1,AP$4&gt;=Model!$M$13-0.000000001,AP$4&lt;=Model!$M$13+Model!$M$15+0.000000001,$A34&gt;=Model!$M$14-0.000000001,$A34&lt;=Model!$M$14+Model!$M$15+0.000000001),Model!$M$12,(Model!$AJ$13*AO34+Model!$AJ$14*AQ34+Model!$AJ$15*AP33+Model!$AJ$16*AP35)/Model!$AJ$17)))</f>
        <v>1.8318679906315083E-14</v>
      </c>
      <c r="AQ80" s="15">
        <f ca="1">IF(Model!$M$18=0,NA(),ABS(AQ34-IF(AND(Model!$M$16=1,AQ$4&gt;=Model!$M$13-0.000000001,AQ$4&lt;=Model!$M$13+Model!$M$15+0.000000001,$A34&gt;=Model!$M$14-0.000000001,$A34&lt;=Model!$M$14+Model!$M$15+0.000000001),Model!$M$12,(Model!$AJ$13*AP34+Model!$AJ$14*AR34+Model!$AJ$15*AQ33+Model!$AJ$16*AQ35)/Model!$AJ$17)))</f>
        <v>2.2370993946196904E-14</v>
      </c>
      <c r="AR80" s="15">
        <f ca="1">IF(Model!$M$18=0,NA(),ABS(AR34-IF(AND(Model!$M$16=1,AR$4&gt;=Model!$M$13-0.000000001,AR$4&lt;=Model!$M$13+Model!$M$15+0.000000001,$A34&gt;=Model!$M$14-0.000000001,$A34&lt;=Model!$M$14+Model!$M$15+0.000000001),Model!$M$12,(Model!$AJ$13*AQ34+Model!$AJ$14*AS34+Model!$AJ$15*AR33+Model!$AJ$16*AR35)/Model!$AJ$17)))</f>
        <v>2.708944180085382E-14</v>
      </c>
      <c r="AS80" s="15">
        <f ca="1">IF(Model!$M$18=0,NA(),ABS(AS34-IF(AND(Model!$M$16=1,AS$4&gt;=Model!$M$13-0.000000001,AS$4&lt;=Model!$M$13+Model!$M$15+0.000000001,$A34&gt;=Model!$M$14-0.000000001,$A34&lt;=Model!$M$14+Model!$M$15+0.000000001),Model!$M$12,(Model!$AJ$13*AR34+Model!$AJ$14*AT34+Model!$AJ$15*AS33+Model!$AJ$16*AS35)/Model!$AJ$17)))</f>
        <v>3.2585045772748344E-14</v>
      </c>
      <c r="AT80" s="15">
        <f ca="1">IF(Model!$M$18=0,NA(),ABS(AT34-IF(AND(Model!$M$16=1,AT$4&gt;=Model!$M$13-0.000000001,AT$4&lt;=Model!$M$13+Model!$M$15+0.000000001,$A34&gt;=Model!$M$14-0.000000001,$A34&lt;=Model!$M$14+Model!$M$15+0.000000001),Model!$M$12,(Model!$AJ$13*AS34+Model!$AJ$14*AU34+Model!$AJ$15*AT33+Model!$AJ$16*AT35)/Model!$AJ$17)))</f>
        <v>3.8968828164342995E-14</v>
      </c>
      <c r="AU80" s="15">
        <f ca="1">IF(Model!$M$18=0,NA(),ABS(AU34-IF(AND(Model!$M$16=1,AU$4&gt;=Model!$M$13-0.000000001,AU$4&lt;=Model!$M$13+Model!$M$15+0.000000001,$A34&gt;=Model!$M$14-0.000000001,$A34&lt;=Model!$M$14+Model!$M$15+0.000000001),Model!$M$12,(Model!$AJ$13*AT34+Model!$AJ$14*AV34+Model!$AJ$15*AU33+Model!$AJ$16*AU35)/Model!$AJ$17)))</f>
        <v>4.6518344731794059E-14</v>
      </c>
      <c r="AV80" s="15">
        <f ca="1">IF(Model!$M$18=0,NA(),ABS(AV34-IF(AND(Model!$M$16=1,AV$4&gt;=Model!$M$13-0.000000001,AV$4&lt;=Model!$M$13+Model!$M$15+0.000000001,$A34&gt;=Model!$M$14-0.000000001,$A34&lt;=Model!$M$14+Model!$M$15+0.000000001),Model!$M$12,(Model!$AJ$13*AU34+Model!$AJ$14*AW34+Model!$AJ$15*AV33+Model!$AJ$16*AV35)/Model!$AJ$17)))</f>
        <v>5.5233595475101538E-14</v>
      </c>
      <c r="AW80" s="15">
        <f ca="1">IF(Model!$M$18=0,NA(),ABS(AW34-IF(AND(Model!$M$16=1,AW$4&gt;=Model!$M$13-0.000000001,AW$4&lt;=Model!$M$13+Model!$M$15+0.000000001,$A34&gt;=Model!$M$14-0.000000001,$A34&lt;=Model!$M$14+Model!$M$15+0.000000001),Model!$M$12,(Model!$AJ$13*AV34+Model!$AJ$14*AX34+Model!$AJ$15*AW33+Model!$AJ$16*AW35)/Model!$AJ$17)))</f>
        <v>6.5059069243034173E-14</v>
      </c>
      <c r="AX80" s="15">
        <f ca="1">IF(Model!$M$18=0,NA(),ABS(AX34-IF(AND(Model!$M$16=1,AX$4&gt;=Model!$M$13-0.000000001,AX$4&lt;=Model!$M$13+Model!$M$15+0.000000001,$A34&gt;=Model!$M$14-0.000000001,$A34&lt;=Model!$M$14+Model!$M$15+0.000000001),Model!$M$12,(Model!$AJ$13*AW34+Model!$AJ$14*AY34+Model!$AJ$15*AX33+Model!$AJ$16*AX35)/Model!$AJ$17)))</f>
        <v>7.638334409421077E-14</v>
      </c>
      <c r="AY80" s="15">
        <f ca="1">IF(Model!$M$18=0,NA(),ABS(AY34-IF(AND(Model!$M$16=1,AY$4&gt;=Model!$M$13-0.000000001,AY$4&lt;=Model!$M$13+Model!$M$15+0.000000001,$A34&gt;=Model!$M$14-0.000000001,$A34&lt;=Model!$M$14+Model!$M$15+0.000000001),Model!$M$12,(Model!$AJ$13*AX34+Model!$AJ$14*AZ34+Model!$AJ$15*AY33+Model!$AJ$16*AY35)/Model!$AJ$17)))</f>
        <v>8.9095397726168812E-14</v>
      </c>
      <c r="AZ80" s="15">
        <f ca="1">IF(Model!$M$18=0,NA(),ABS(AZ34-IF(AND(Model!$M$16=1,AZ$4&gt;=Model!$M$13-0.000000001,AZ$4&lt;=Model!$M$13+Model!$M$15+0.000000001,$A34&gt;=Model!$M$14-0.000000001,$A34&lt;=Model!$M$14+Model!$M$15+0.000000001),Model!$M$12,(Model!$AJ$13*AY34+Model!$AJ$14*BA34+Model!$AJ$15*AZ33+Model!$AJ$16*AZ35)/Model!$AJ$17)))</f>
        <v>1.0313971898767704E-13</v>
      </c>
      <c r="BA80" s="15">
        <f ca="1">IF(Model!$M$18=0,NA(),ABS(BA34-IF(AND(Model!$M$16=1,BA$4&gt;=Model!$M$13-0.000000001,BA$4&lt;=Model!$M$13+Model!$M$15+0.000000001,$A34&gt;=Model!$M$14-0.000000001,$A34&lt;=Model!$M$14+Model!$M$15+0.000000001),Model!$M$12,(Model!$AJ$13*AZ34+Model!$AJ$14*BB34+Model!$AJ$15*BA33+Model!$AJ$16*BA35)/Model!$AJ$17)))</f>
        <v>1.1862733018119798E-13</v>
      </c>
      <c r="BB80" s="15">
        <f ca="1">IF(Model!$M$18=0,NA(),ABS(BB34-IF(AND(Model!$M$16=1,BB$4&gt;=Model!$M$13-0.000000001,BB$4&lt;=Model!$M$13+Model!$M$15+0.000000001,$A34&gt;=Model!$M$14-0.000000001,$A34&lt;=Model!$M$14+Model!$M$15+0.000000001),Model!$M$12,(Model!$AJ$13*BA34+Model!$AJ$14*BC34+Model!$AJ$15*BB33+Model!$AJ$16*BB35)/Model!$AJ$17)))</f>
        <v>1.3533618670180658E-13</v>
      </c>
      <c r="BC80" s="15">
        <f ca="1">IF(Model!$M$18=0,NA(),ABS(BC34-IF(AND(Model!$M$16=1,BC$4&gt;=Model!$M$13-0.000000001,BC$4&lt;=Model!$M$13+Model!$M$15+0.000000001,$A34&gt;=Model!$M$14-0.000000001,$A34&lt;=Model!$M$14+Model!$M$15+0.000000001),Model!$M$12,(Model!$AJ$13*BB34+Model!$AJ$14*BD34+Model!$AJ$15*BC33+Model!$AJ$16*BC35)/Model!$AJ$17)))</f>
        <v>1.5293322164211531E-13</v>
      </c>
      <c r="BD80" s="15">
        <f ca="1">IF(Model!$M$18=0,NA(),ABS(BD34-IF(AND(Model!$M$16=1,BD$4&gt;=Model!$M$13-0.000000001,BD$4&lt;=Model!$M$13+Model!$M$15+0.000000001,$A34&gt;=Model!$M$14-0.000000001,$A34&lt;=Model!$M$14+Model!$M$15+0.000000001),Model!$M$12,(Model!$AJ$13*BC34+Model!$AJ$14*BE34+Model!$AJ$15*BD33+Model!$AJ$16*BD35)/Model!$AJ$17)))</f>
        <v>1.7136292385089291E-13</v>
      </c>
      <c r="BE80" s="15">
        <f ca="1">IF(Model!$M$18=0,NA(),ABS(BE34-IF(AND(Model!$M$16=1,BE$4&gt;=Model!$M$13-0.000000001,BE$4&lt;=Model!$M$13+Model!$M$15+0.000000001,$A34&gt;=Model!$M$14-0.000000001,$A34&lt;=Model!$M$14+Model!$M$15+0.000000001),Model!$M$12,(Model!$AJ$13*BD34+Model!$AJ$14*BF34+Model!$AJ$15*BE33+Model!$AJ$16*BE35)/Model!$AJ$17)))</f>
        <v>1.8957058145474548E-13</v>
      </c>
      <c r="BF80" s="15">
        <f ca="1">IF(Model!$M$18=0,NA(),ABS(BF34-IF(AND(Model!$M$16=1,BF$4&gt;=Model!$M$13-0.000000001,BF$4&lt;=Model!$M$13+Model!$M$15+0.000000001,$A34&gt;=Model!$M$14-0.000000001,$A34&lt;=Model!$M$14+Model!$M$15+0.000000001),Model!$M$12,(Model!$AJ$13*BE34+Model!$AJ$14*BG34+Model!$AJ$15*BF33+Model!$AJ$16*BF35)/Model!$AJ$17)))</f>
        <v>2.0666801603397289E-13</v>
      </c>
      <c r="BG80" s="15">
        <f ca="1">IF(Model!$M$18=0,NA(),ABS(BG34-IF(AND(Model!$M$16=1,BG$4&gt;=Model!$M$13-0.000000001,BG$4&lt;=Model!$M$13+Model!$M$15+0.000000001,$A34&gt;=Model!$M$14-0.000000001,$A34&lt;=Model!$M$14+Model!$M$15+0.000000001),Model!$M$12,(Model!$AJ$13*BF34+Model!$AJ$14*BH34+Model!$AJ$15*BG33+Model!$AJ$16*BG35)/Model!$AJ$17)))</f>
        <v>2.2154500456394999E-13</v>
      </c>
      <c r="BH80" s="15">
        <f ca="1">IF(Model!$M$18=0,NA(),ABS(BH34-IF(AND(Model!$M$16=1,BH$4&gt;=Model!$M$13-0.000000001,BH$4&lt;=Model!$M$13+Model!$M$15+0.000000001,$A34&gt;=Model!$M$14-0.000000001,$A34&lt;=Model!$M$14+Model!$M$15+0.000000001),Model!$M$12,(Model!$AJ$13*BG34+Model!$AJ$14*BI34+Model!$AJ$15*BH33+Model!$AJ$16*BH35)/Model!$AJ$17)))</f>
        <v>2.3220314560035149E-13</v>
      </c>
      <c r="BI80" s="15">
        <f ca="1">IF(Model!$M$18=0,NA(),ABS(BI34-IF(AND(Model!$M$16=1,BI$4&gt;=Model!$M$13-0.000000001,BI$4&lt;=Model!$M$13+Model!$M$15+0.000000001,$A34&gt;=Model!$M$14-0.000000001,$A34&lt;=Model!$M$14+Model!$M$15+0.000000001),Model!$M$12,(Model!$AJ$13*BH34+Model!$AJ$14*BJ34+Model!$AJ$15*BI33+Model!$AJ$16*BI35)/Model!$AJ$17)))</f>
        <v>2.3619994848900205E-13</v>
      </c>
      <c r="BJ80" s="15">
        <f ca="1">IF(Model!$M$18=0,NA(),ABS(BJ34-IF(AND(Model!$M$16=1,BJ$4&gt;=Model!$M$13-0.000000001,BJ$4&lt;=Model!$M$13+Model!$M$15+0.000000001,$A34&gt;=Model!$M$14-0.000000001,$A34&lt;=Model!$M$14+Model!$M$15+0.000000001),Model!$M$12,BI34)))</f>
        <v>0</v>
      </c>
      <c r="BK80" s="1"/>
    </row>
    <row r="81" spans="1:63" ht="13.5" customHeight="1">
      <c r="A81" s="1"/>
      <c r="B81" s="15">
        <f>IF(Model!$M$18=0,NA(),ABS(B35-IF(AND(Model!$M$16=1,B$4&gt;=Model!$M$13-0.000000001,B$4&lt;=Model!$M$13+Model!$M$15+0.000000001,$A35&gt;=Model!$M$14-0.000000001,$A35&lt;=Model!$M$14+Model!$M$15+0.000000001),Model!$M$12,Model!$M$11)))</f>
        <v>0</v>
      </c>
      <c r="C81" s="15">
        <f ca="1">IF(Model!$M$18=0,NA(),ABS(C35-IF(AND(Model!$M$16=1,C$4&gt;=Model!$M$13-0.000000001,C$4&lt;=Model!$M$13+Model!$M$15+0.000000001,$A35&gt;=Model!$M$14-0.000000001,$A35&lt;=Model!$M$14+Model!$M$15+0.000000001),Model!$M$12,(Model!$AJ$13*B35+Model!$AJ$14*D35+Model!$AJ$15*C34+Model!$AJ$16*C36)/Model!$AJ$17)))</f>
        <v>0</v>
      </c>
      <c r="D81" s="15">
        <f ca="1">IF(Model!$M$18=0,NA(),ABS(D35-IF(AND(Model!$M$16=1,D$4&gt;=Model!$M$13-0.000000001,D$4&lt;=Model!$M$13+Model!$M$15+0.000000001,$A35&gt;=Model!$M$14-0.000000001,$A35&lt;=Model!$M$14+Model!$M$15+0.000000001),Model!$M$12,(Model!$AJ$13*C35+Model!$AJ$14*E35+Model!$AJ$15*D34+Model!$AJ$16*D36)/Model!$AJ$17)))</f>
        <v>0</v>
      </c>
      <c r="E81" s="15">
        <f ca="1">IF(Model!$M$18=0,NA(),ABS(E35-IF(AND(Model!$M$16=1,E$4&gt;=Model!$M$13-0.000000001,E$4&lt;=Model!$M$13+Model!$M$15+0.000000001,$A35&gt;=Model!$M$14-0.000000001,$A35&lt;=Model!$M$14+Model!$M$15+0.000000001),Model!$M$12,(Model!$AJ$13*D35+Model!$AJ$14*F35+Model!$AJ$15*E34+Model!$AJ$16*E36)/Model!$AJ$17)))</f>
        <v>1.1102230246251565E-16</v>
      </c>
      <c r="F81" s="15">
        <f ca="1">IF(Model!$M$18=0,NA(),ABS(F35-IF(AND(Model!$M$16=1,F$4&gt;=Model!$M$13-0.000000001,F$4&lt;=Model!$M$13+Model!$M$15+0.000000001,$A35&gt;=Model!$M$14-0.000000001,$A35&lt;=Model!$M$14+Model!$M$15+0.000000001),Model!$M$12,(Model!$AJ$13*E35+Model!$AJ$14*G35+Model!$AJ$15*F34+Model!$AJ$16*F36)/Model!$AJ$17)))</f>
        <v>1.1102230246251565E-16</v>
      </c>
      <c r="G81" s="15">
        <f ca="1">IF(Model!$M$18=0,NA(),ABS(G35-IF(AND(Model!$M$16=1,G$4&gt;=Model!$M$13-0.000000001,G$4&lt;=Model!$M$13+Model!$M$15+0.000000001,$A35&gt;=Model!$M$14-0.000000001,$A35&lt;=Model!$M$14+Model!$M$15+0.000000001),Model!$M$12,(Model!$AJ$13*F35+Model!$AJ$14*H35+Model!$AJ$15*G34+Model!$AJ$16*G36)/Model!$AJ$17)))</f>
        <v>1.1102230246251565E-16</v>
      </c>
      <c r="H81" s="15">
        <f ca="1">IF(Model!$M$18=0,NA(),ABS(H35-IF(AND(Model!$M$16=1,H$4&gt;=Model!$M$13-0.000000001,H$4&lt;=Model!$M$13+Model!$M$15+0.000000001,$A35&gt;=Model!$M$14-0.000000001,$A35&lt;=Model!$M$14+Model!$M$15+0.000000001),Model!$M$12,(Model!$AJ$13*G35+Model!$AJ$14*I35+Model!$AJ$15*H34+Model!$AJ$16*H36)/Model!$AJ$17)))</f>
        <v>3.3306690738754696E-16</v>
      </c>
      <c r="I81" s="15">
        <f ca="1">IF(Model!$M$18=0,NA(),ABS(I35-IF(AND(Model!$M$16=1,I$4&gt;=Model!$M$13-0.000000001,I$4&lt;=Model!$M$13+Model!$M$15+0.000000001,$A35&gt;=Model!$M$14-0.000000001,$A35&lt;=Model!$M$14+Model!$M$15+0.000000001),Model!$M$12,(Model!$AJ$13*H35+Model!$AJ$14*J35+Model!$AJ$15*I34+Model!$AJ$16*I36)/Model!$AJ$17)))</f>
        <v>0</v>
      </c>
      <c r="J81" s="15">
        <f ca="1">IF(Model!$M$18=0,NA(),ABS(J35-IF(AND(Model!$M$16=1,J$4&gt;=Model!$M$13-0.000000001,J$4&lt;=Model!$M$13+Model!$M$15+0.000000001,$A35&gt;=Model!$M$14-0.000000001,$A35&lt;=Model!$M$14+Model!$M$15+0.000000001),Model!$M$12,(Model!$AJ$13*I35+Model!$AJ$14*K35+Model!$AJ$15*J34+Model!$AJ$16*J36)/Model!$AJ$17)))</f>
        <v>3.3306690738754696E-16</v>
      </c>
      <c r="K81" s="15">
        <f ca="1">IF(Model!$M$18=0,NA(),ABS(K35-IF(AND(Model!$M$16=1,K$4&gt;=Model!$M$13-0.000000001,K$4&lt;=Model!$M$13+Model!$M$15+0.000000001,$A35&gt;=Model!$M$14-0.000000001,$A35&lt;=Model!$M$14+Model!$M$15+0.000000001),Model!$M$12,(Model!$AJ$13*J35+Model!$AJ$14*L35+Model!$AJ$15*K34+Model!$AJ$16*K36)/Model!$AJ$17)))</f>
        <v>1.1102230246251565E-16</v>
      </c>
      <c r="L81" s="15">
        <f ca="1">IF(Model!$M$18=0,NA(),ABS(L35-IF(AND(Model!$M$16=1,L$4&gt;=Model!$M$13-0.000000001,L$4&lt;=Model!$M$13+Model!$M$15+0.000000001,$A35&gt;=Model!$M$14-0.000000001,$A35&lt;=Model!$M$14+Model!$M$15+0.000000001),Model!$M$12,(Model!$AJ$13*K35+Model!$AJ$14*M35+Model!$AJ$15*L34+Model!$AJ$16*L36)/Model!$AJ$17)))</f>
        <v>2.2204460492503131E-16</v>
      </c>
      <c r="M81" s="15">
        <f ca="1">IF(Model!$M$18=0,NA(),ABS(M35-IF(AND(Model!$M$16=1,M$4&gt;=Model!$M$13-0.000000001,M$4&lt;=Model!$M$13+Model!$M$15+0.000000001,$A35&gt;=Model!$M$14-0.000000001,$A35&lt;=Model!$M$14+Model!$M$15+0.000000001),Model!$M$12,(Model!$AJ$13*L35+Model!$AJ$14*N35+Model!$AJ$15*M34+Model!$AJ$16*M36)/Model!$AJ$17)))</f>
        <v>2.2204460492503131E-16</v>
      </c>
      <c r="N81" s="15">
        <f ca="1">IF(Model!$M$18=0,NA(),ABS(N35-IF(AND(Model!$M$16=1,N$4&gt;=Model!$M$13-0.000000001,N$4&lt;=Model!$M$13+Model!$M$15+0.000000001,$A35&gt;=Model!$M$14-0.000000001,$A35&lt;=Model!$M$14+Model!$M$15+0.000000001),Model!$M$12,(Model!$AJ$13*M35+Model!$AJ$14*O35+Model!$AJ$15*N34+Model!$AJ$16*N36)/Model!$AJ$17)))</f>
        <v>0</v>
      </c>
      <c r="O81" s="15">
        <f ca="1">IF(Model!$M$18=0,NA(),ABS(O35-IF(AND(Model!$M$16=1,O$4&gt;=Model!$M$13-0.000000001,O$4&lt;=Model!$M$13+Model!$M$15+0.000000001,$A35&gt;=Model!$M$14-0.000000001,$A35&lt;=Model!$M$14+Model!$M$15+0.000000001),Model!$M$12,(Model!$AJ$13*N35+Model!$AJ$14*P35+Model!$AJ$15*O34+Model!$AJ$16*O36)/Model!$AJ$17)))</f>
        <v>0</v>
      </c>
      <c r="P81" s="15">
        <f ca="1">IF(Model!$M$18=0,NA(),ABS(P35-IF(AND(Model!$M$16=1,P$4&gt;=Model!$M$13-0.000000001,P$4&lt;=Model!$M$13+Model!$M$15+0.000000001,$A35&gt;=Model!$M$14-0.000000001,$A35&lt;=Model!$M$14+Model!$M$15+0.000000001),Model!$M$12,(Model!$AJ$13*O35+Model!$AJ$14*Q35+Model!$AJ$15*P34+Model!$AJ$16*P36)/Model!$AJ$17)))</f>
        <v>2.2204460492503131E-16</v>
      </c>
      <c r="Q81" s="15">
        <f ca="1">IF(Model!$M$18=0,NA(),ABS(Q35-IF(AND(Model!$M$16=1,Q$4&gt;=Model!$M$13-0.000000001,Q$4&lt;=Model!$M$13+Model!$M$15+0.000000001,$A35&gt;=Model!$M$14-0.000000001,$A35&lt;=Model!$M$14+Model!$M$15+0.000000001),Model!$M$12,(Model!$AJ$13*P35+Model!$AJ$14*R35+Model!$AJ$15*Q34+Model!$AJ$16*Q36)/Model!$AJ$17)))</f>
        <v>2.2204460492503131E-16</v>
      </c>
      <c r="R81" s="15">
        <f ca="1">IF(Model!$M$18=0,NA(),ABS(R35-IF(AND(Model!$M$16=1,R$4&gt;=Model!$M$13-0.000000001,R$4&lt;=Model!$M$13+Model!$M$15+0.000000001,$A35&gt;=Model!$M$14-0.000000001,$A35&lt;=Model!$M$14+Model!$M$15+0.000000001),Model!$M$12,(Model!$AJ$13*Q35+Model!$AJ$14*S35+Model!$AJ$15*R34+Model!$AJ$16*R36)/Model!$AJ$17)))</f>
        <v>2.2204460492503131E-16</v>
      </c>
      <c r="S81" s="15">
        <f ca="1">IF(Model!$M$18=0,NA(),ABS(S35-IF(AND(Model!$M$16=1,S$4&gt;=Model!$M$13-0.000000001,S$4&lt;=Model!$M$13+Model!$M$15+0.000000001,$A35&gt;=Model!$M$14-0.000000001,$A35&lt;=Model!$M$14+Model!$M$15+0.000000001),Model!$M$12,(Model!$AJ$13*R35+Model!$AJ$14*T35+Model!$AJ$15*S34+Model!$AJ$16*S36)/Model!$AJ$17)))</f>
        <v>4.4408920985006262E-16</v>
      </c>
      <c r="T81" s="15">
        <f ca="1">IF(Model!$M$18=0,NA(),ABS(T35-IF(AND(Model!$M$16=1,T$4&gt;=Model!$M$13-0.000000001,T$4&lt;=Model!$M$13+Model!$M$15+0.000000001,$A35&gt;=Model!$M$14-0.000000001,$A35&lt;=Model!$M$14+Model!$M$15+0.000000001),Model!$M$12,(Model!$AJ$13*S35+Model!$AJ$14*U35+Model!$AJ$15*T34+Model!$AJ$16*T36)/Model!$AJ$17)))</f>
        <v>2.2204460492503131E-16</v>
      </c>
      <c r="U81" s="15">
        <f ca="1">IF(Model!$M$18=0,NA(),ABS(U35-IF(AND(Model!$M$16=1,U$4&gt;=Model!$M$13-0.000000001,U$4&lt;=Model!$M$13+Model!$M$15+0.000000001,$A35&gt;=Model!$M$14-0.000000001,$A35&lt;=Model!$M$14+Model!$M$15+0.000000001),Model!$M$12,(Model!$AJ$13*T35+Model!$AJ$14*V35+Model!$AJ$15*U34+Model!$AJ$16*U36)/Model!$AJ$17)))</f>
        <v>2.2204460492503131E-16</v>
      </c>
      <c r="V81" s="15">
        <f ca="1">IF(Model!$M$18=0,NA(),ABS(V35-IF(AND(Model!$M$16=1,V$4&gt;=Model!$M$13-0.000000001,V$4&lt;=Model!$M$13+Model!$M$15+0.000000001,$A35&gt;=Model!$M$14-0.000000001,$A35&lt;=Model!$M$14+Model!$M$15+0.000000001),Model!$M$12,(Model!$AJ$13*U35+Model!$AJ$14*W35+Model!$AJ$15*V34+Model!$AJ$16*V36)/Model!$AJ$17)))</f>
        <v>1.1102230246251565E-16</v>
      </c>
      <c r="W81" s="15">
        <f ca="1">IF(Model!$M$18=0,NA(),ABS(W35-IF(AND(Model!$M$16=1,W$4&gt;=Model!$M$13-0.000000001,W$4&lt;=Model!$M$13+Model!$M$15+0.000000001,$A35&gt;=Model!$M$14-0.000000001,$A35&lt;=Model!$M$14+Model!$M$15+0.000000001),Model!$M$12,(Model!$AJ$13*V35+Model!$AJ$14*X35+Model!$AJ$15*W34+Model!$AJ$16*W36)/Model!$AJ$17)))</f>
        <v>2.2204460492503131E-16</v>
      </c>
      <c r="X81" s="15">
        <f ca="1">IF(Model!$M$18=0,NA(),ABS(X35-IF(AND(Model!$M$16=1,X$4&gt;=Model!$M$13-0.000000001,X$4&lt;=Model!$M$13+Model!$M$15+0.000000001,$A35&gt;=Model!$M$14-0.000000001,$A35&lt;=Model!$M$14+Model!$M$15+0.000000001),Model!$M$12,(Model!$AJ$13*W35+Model!$AJ$14*Y35+Model!$AJ$15*X34+Model!$AJ$16*X36)/Model!$AJ$17)))</f>
        <v>3.3306690738754696E-16</v>
      </c>
      <c r="Y81" s="15">
        <f ca="1">IF(Model!$M$18=0,NA(),ABS(Y35-IF(AND(Model!$M$16=1,Y$4&gt;=Model!$M$13-0.000000001,Y$4&lt;=Model!$M$13+Model!$M$15+0.000000001,$A35&gt;=Model!$M$14-0.000000001,$A35&lt;=Model!$M$14+Model!$M$15+0.000000001),Model!$M$12,(Model!$AJ$13*X35+Model!$AJ$14*Z35+Model!$AJ$15*Y34+Model!$AJ$16*Y36)/Model!$AJ$17)))</f>
        <v>2.2204460492503131E-16</v>
      </c>
      <c r="Z81" s="15">
        <f ca="1">IF(Model!$M$18=0,NA(),ABS(Z35-IF(AND(Model!$M$16=1,Z$4&gt;=Model!$M$13-0.000000001,Z$4&lt;=Model!$M$13+Model!$M$15+0.000000001,$A35&gt;=Model!$M$14-0.000000001,$A35&lt;=Model!$M$14+Model!$M$15+0.000000001),Model!$M$12,(Model!$AJ$13*Y35+Model!$AJ$14*AA35+Model!$AJ$15*Z34+Model!$AJ$16*Z36)/Model!$AJ$17)))</f>
        <v>5.5511151231257827E-16</v>
      </c>
      <c r="AA81" s="15">
        <f ca="1">IF(Model!$M$18=0,NA(),ABS(AA35-IF(AND(Model!$M$16=1,AA$4&gt;=Model!$M$13-0.000000001,AA$4&lt;=Model!$M$13+Model!$M$15+0.000000001,$A35&gt;=Model!$M$14-0.000000001,$A35&lt;=Model!$M$14+Model!$M$15+0.000000001),Model!$M$12,(Model!$AJ$13*Z35+Model!$AJ$14*AB35+Model!$AJ$15*AA34+Model!$AJ$16*AA36)/Model!$AJ$17)))</f>
        <v>6.6613381477509392E-16</v>
      </c>
      <c r="AB81" s="15">
        <f ca="1">IF(Model!$M$18=0,NA(),ABS(AB35-IF(AND(Model!$M$16=1,AB$4&gt;=Model!$M$13-0.000000001,AB$4&lt;=Model!$M$13+Model!$M$15+0.000000001,$A35&gt;=Model!$M$14-0.000000001,$A35&lt;=Model!$M$14+Model!$M$15+0.000000001),Model!$M$12,(Model!$AJ$13*AA35+Model!$AJ$14*AC35+Model!$AJ$15*AB34+Model!$AJ$16*AB36)/Model!$AJ$17)))</f>
        <v>6.6613381477509392E-16</v>
      </c>
      <c r="AC81" s="15">
        <f ca="1">IF(Model!$M$18=0,NA(),ABS(AC35-IF(AND(Model!$M$16=1,AC$4&gt;=Model!$M$13-0.000000001,AC$4&lt;=Model!$M$13+Model!$M$15+0.000000001,$A35&gt;=Model!$M$14-0.000000001,$A35&lt;=Model!$M$14+Model!$M$15+0.000000001),Model!$M$12,(Model!$AJ$13*AB35+Model!$AJ$14*AD35+Model!$AJ$15*AC34+Model!$AJ$16*AC36)/Model!$AJ$17)))</f>
        <v>9.9920072216264089E-16</v>
      </c>
      <c r="AD81" s="15">
        <f ca="1">IF(Model!$M$18=0,NA(),ABS(AD35-IF(AND(Model!$M$16=1,AD$4&gt;=Model!$M$13-0.000000001,AD$4&lt;=Model!$M$13+Model!$M$15+0.000000001,$A35&gt;=Model!$M$14-0.000000001,$A35&lt;=Model!$M$14+Model!$M$15+0.000000001),Model!$M$12,(Model!$AJ$13*AC35+Model!$AJ$14*AE35+Model!$AJ$15*AD34+Model!$AJ$16*AD36)/Model!$AJ$17)))</f>
        <v>1.2212453270876722E-15</v>
      </c>
      <c r="AE81" s="15">
        <f ca="1">IF(Model!$M$18=0,NA(),ABS(AE35-IF(AND(Model!$M$16=1,AE$4&gt;=Model!$M$13-0.000000001,AE$4&lt;=Model!$M$13+Model!$M$15+0.000000001,$A35&gt;=Model!$M$14-0.000000001,$A35&lt;=Model!$M$14+Model!$M$15+0.000000001),Model!$M$12,(Model!$AJ$13*AD35+Model!$AJ$14*AF35+Model!$AJ$15*AE34+Model!$AJ$16*AE36)/Model!$AJ$17)))</f>
        <v>1.6653345369377348E-15</v>
      </c>
      <c r="AF81" s="15">
        <f ca="1">IF(Model!$M$18=0,NA(),ABS(AF35-IF(AND(Model!$M$16=1,AF$4&gt;=Model!$M$13-0.000000001,AF$4&lt;=Model!$M$13+Model!$M$15+0.000000001,$A35&gt;=Model!$M$14-0.000000001,$A35&lt;=Model!$M$14+Model!$M$15+0.000000001),Model!$M$12,(Model!$AJ$13*AE35+Model!$AJ$14*AG35+Model!$AJ$15*AF34+Model!$AJ$16*AF36)/Model!$AJ$17)))</f>
        <v>2.0539125955565396E-15</v>
      </c>
      <c r="AG81" s="15">
        <f ca="1">IF(Model!$M$18=0,NA(),ABS(AG35-IF(AND(Model!$M$16=1,AG$4&gt;=Model!$M$13-0.000000001,AG$4&lt;=Model!$M$13+Model!$M$15+0.000000001,$A35&gt;=Model!$M$14-0.000000001,$A35&lt;=Model!$M$14+Model!$M$15+0.000000001),Model!$M$12,(Model!$AJ$13*AF35+Model!$AJ$14*AH35+Model!$AJ$15*AG34+Model!$AJ$16*AG36)/Model!$AJ$17)))</f>
        <v>2.4980018054066022E-15</v>
      </c>
      <c r="AH81" s="15">
        <f ca="1">IF(Model!$M$18=0,NA(),ABS(AH35-IF(AND(Model!$M$16=1,AH$4&gt;=Model!$M$13-0.000000001,AH$4&lt;=Model!$M$13+Model!$M$15+0.000000001,$A35&gt;=Model!$M$14-0.000000001,$A35&lt;=Model!$M$14+Model!$M$15+0.000000001),Model!$M$12,(Model!$AJ$13*AG35+Model!$AJ$14*AI35+Model!$AJ$15*AH34+Model!$AJ$16*AH36)/Model!$AJ$17)))</f>
        <v>3.3306690738754696E-15</v>
      </c>
      <c r="AI81" s="15">
        <f ca="1">IF(Model!$M$18=0,NA(),ABS(AI35-IF(AND(Model!$M$16=1,AI$4&gt;=Model!$M$13-0.000000001,AI$4&lt;=Model!$M$13+Model!$M$15+0.000000001,$A35&gt;=Model!$M$14-0.000000001,$A35&lt;=Model!$M$14+Model!$M$15+0.000000001),Model!$M$12,(Model!$AJ$13*AH35+Model!$AJ$14*AJ35+Model!$AJ$15*AI34+Model!$AJ$16*AI36)/Model!$AJ$17)))</f>
        <v>4.163336342344337E-15</v>
      </c>
      <c r="AJ81" s="15">
        <f ca="1">IF(Model!$M$18=0,NA(),ABS(AJ35-IF(AND(Model!$M$16=1,AJ$4&gt;=Model!$M$13-0.000000001,AJ$4&lt;=Model!$M$13+Model!$M$15+0.000000001,$A35&gt;=Model!$M$14-0.000000001,$A35&lt;=Model!$M$14+Model!$M$15+0.000000001),Model!$M$12,(Model!$AJ$13*AI35+Model!$AJ$14*AK35+Model!$AJ$15*AJ34+Model!$AJ$16*AJ36)/Model!$AJ$17)))</f>
        <v>5.2735593669694936E-15</v>
      </c>
      <c r="AK81" s="15">
        <f ca="1">IF(Model!$M$18=0,NA(),ABS(AK35-IF(AND(Model!$M$16=1,AK$4&gt;=Model!$M$13-0.000000001,AK$4&lt;=Model!$M$13+Model!$M$15+0.000000001,$A35&gt;=Model!$M$14-0.000000001,$A35&lt;=Model!$M$14+Model!$M$15+0.000000001),Model!$M$12,(Model!$AJ$13*AJ35+Model!$AJ$14*AL35+Model!$AJ$15*AK34+Model!$AJ$16*AK36)/Model!$AJ$17)))</f>
        <v>6.4948046940571658E-15</v>
      </c>
      <c r="AL81" s="15">
        <f ca="1">IF(Model!$M$18=0,NA(),ABS(AL35-IF(AND(Model!$M$16=1,AL$4&gt;=Model!$M$13-0.000000001,AL$4&lt;=Model!$M$13+Model!$M$15+0.000000001,$A35&gt;=Model!$M$14-0.000000001,$A35&lt;=Model!$M$14+Model!$M$15+0.000000001),Model!$M$12,(Model!$AJ$13*AK35+Model!$AJ$14*AM35+Model!$AJ$15*AL34+Model!$AJ$16*AL36)/Model!$AJ$17)))</f>
        <v>8.1046280797636427E-15</v>
      </c>
      <c r="AM81" s="15">
        <f ca="1">IF(Model!$M$18=0,NA(),ABS(AM35-IF(AND(Model!$M$16=1,AM$4&gt;=Model!$M$13-0.000000001,AM$4&lt;=Model!$M$13+Model!$M$15+0.000000001,$A35&gt;=Model!$M$14-0.000000001,$A35&lt;=Model!$M$14+Model!$M$15+0.000000001),Model!$M$12,(Model!$AJ$13*AL35+Model!$AJ$14*AN35+Model!$AJ$15*AM34+Model!$AJ$16*AM36)/Model!$AJ$17)))</f>
        <v>9.9920072216264089E-15</v>
      </c>
      <c r="AN81" s="15">
        <f ca="1">IF(Model!$M$18=0,NA(),ABS(AN35-IF(AND(Model!$M$16=1,AN$4&gt;=Model!$M$13-0.000000001,AN$4&lt;=Model!$M$13+Model!$M$15+0.000000001,$A35&gt;=Model!$M$14-0.000000001,$A35&lt;=Model!$M$14+Model!$M$15+0.000000001),Model!$M$12,(Model!$AJ$13*AM35+Model!$AJ$14*AO35+Model!$AJ$15*AN34+Model!$AJ$16*AN36)/Model!$AJ$17)))</f>
        <v>1.2378986724570495E-14</v>
      </c>
      <c r="AO81" s="15">
        <f ca="1">IF(Model!$M$18=0,NA(),ABS(AO35-IF(AND(Model!$M$16=1,AO$4&gt;=Model!$M$13-0.000000001,AO$4&lt;=Model!$M$13+Model!$M$15+0.000000001,$A35&gt;=Model!$M$14-0.000000001,$A35&lt;=Model!$M$14+Model!$M$15+0.000000001),Model!$M$12,(Model!$AJ$13*AN35+Model!$AJ$14*AP35+Model!$AJ$15*AO34+Model!$AJ$16*AO36)/Model!$AJ$17)))</f>
        <v>1.5099033134902129E-14</v>
      </c>
      <c r="AP81" s="15">
        <f ca="1">IF(Model!$M$18=0,NA(),ABS(AP35-IF(AND(Model!$M$16=1,AP$4&gt;=Model!$M$13-0.000000001,AP$4&lt;=Model!$M$13+Model!$M$15+0.000000001,$A35&gt;=Model!$M$14-0.000000001,$A35&lt;=Model!$M$14+Model!$M$15+0.000000001),Model!$M$12,(Model!$AJ$13*AO35+Model!$AJ$14*AQ35+Model!$AJ$15*AP34+Model!$AJ$16*AP36)/Model!$AJ$17)))</f>
        <v>1.8485213360008856E-14</v>
      </c>
      <c r="AQ81" s="15">
        <f ca="1">IF(Model!$M$18=0,NA(),ABS(AQ35-IF(AND(Model!$M$16=1,AQ$4&gt;=Model!$M$13-0.000000001,AQ$4&lt;=Model!$M$13+Model!$M$15+0.000000001,$A35&gt;=Model!$M$14-0.000000001,$A35&lt;=Model!$M$14+Model!$M$15+0.000000001),Model!$M$12,(Model!$AJ$13*AP35+Model!$AJ$14*AR35+Model!$AJ$15*AQ34+Model!$AJ$16*AQ36)/Model!$AJ$17)))</f>
        <v>2.2426505097428162E-14</v>
      </c>
      <c r="AR81" s="15">
        <f ca="1">IF(Model!$M$18=0,NA(),ABS(AR35-IF(AND(Model!$M$16=1,AR$4&gt;=Model!$M$13-0.000000001,AR$4&lt;=Model!$M$13+Model!$M$15+0.000000001,$A35&gt;=Model!$M$14-0.000000001,$A35&lt;=Model!$M$14+Model!$M$15+0.000000001),Model!$M$12,(Model!$AJ$13*AQ35+Model!$AJ$14*AS35+Model!$AJ$15*AR34+Model!$AJ$16*AR36)/Model!$AJ$17)))</f>
        <v>2.708944180085382E-14</v>
      </c>
      <c r="AS81" s="15">
        <f ca="1">IF(Model!$M$18=0,NA(),ABS(AS35-IF(AND(Model!$M$16=1,AS$4&gt;=Model!$M$13-0.000000001,AS$4&lt;=Model!$M$13+Model!$M$15+0.000000001,$A35&gt;=Model!$M$14-0.000000001,$A35&lt;=Model!$M$14+Model!$M$15+0.000000001),Model!$M$12,(Model!$AJ$13*AR35+Model!$AJ$14*AT35+Model!$AJ$15*AS34+Model!$AJ$16*AS36)/Model!$AJ$17)))</f>
        <v>3.2640556923979602E-14</v>
      </c>
      <c r="AT81" s="15">
        <f ca="1">IF(Model!$M$18=0,NA(),ABS(AT35-IF(AND(Model!$M$16=1,AT$4&gt;=Model!$M$13-0.000000001,AT$4&lt;=Model!$M$13+Model!$M$15+0.000000001,$A35&gt;=Model!$M$14-0.000000001,$A35&lt;=Model!$M$14+Model!$M$15+0.000000001),Model!$M$12,(Model!$AJ$13*AS35+Model!$AJ$14*AU35+Model!$AJ$15*AT34+Model!$AJ$16*AT36)/Model!$AJ$17)))</f>
        <v>3.907985046680551E-14</v>
      </c>
      <c r="AU81" s="15">
        <f ca="1">IF(Model!$M$18=0,NA(),ABS(AU35-IF(AND(Model!$M$16=1,AU$4&gt;=Model!$M$13-0.000000001,AU$4&lt;=Model!$M$13+Model!$M$15+0.000000001,$A35&gt;=Model!$M$14-0.000000001,$A35&lt;=Model!$M$14+Model!$M$15+0.000000001),Model!$M$12,(Model!$AJ$13*AT35+Model!$AJ$14*AV35+Model!$AJ$15*AU34+Model!$AJ$16*AU36)/Model!$AJ$17)))</f>
        <v>4.6573855883025317E-14</v>
      </c>
      <c r="AV81" s="15">
        <f ca="1">IF(Model!$M$18=0,NA(),ABS(AV35-IF(AND(Model!$M$16=1,AV$4&gt;=Model!$M$13-0.000000001,AV$4&lt;=Model!$M$13+Model!$M$15+0.000000001,$A35&gt;=Model!$M$14-0.000000001,$A35&lt;=Model!$M$14+Model!$M$15+0.000000001),Model!$M$12,(Model!$AJ$13*AU35+Model!$AJ$14*AW35+Model!$AJ$15*AV34+Model!$AJ$16*AV36)/Model!$AJ$17)))</f>
        <v>5.517808432387028E-14</v>
      </c>
      <c r="AW81" s="15">
        <f ca="1">IF(Model!$M$18=0,NA(),ABS(AW35-IF(AND(Model!$M$16=1,AW$4&gt;=Model!$M$13-0.000000001,AW$4&lt;=Model!$M$13+Model!$M$15+0.000000001,$A35&gt;=Model!$M$14-0.000000001,$A35&lt;=Model!$M$14+Model!$M$15+0.000000001),Model!$M$12,(Model!$AJ$13*AV35+Model!$AJ$14*AX35+Model!$AJ$15*AW34+Model!$AJ$16*AW36)/Model!$AJ$17)))</f>
        <v>6.5059069243034173E-14</v>
      </c>
      <c r="AX81" s="15">
        <f ca="1">IF(Model!$M$18=0,NA(),ABS(AX35-IF(AND(Model!$M$16=1,AX$4&gt;=Model!$M$13-0.000000001,AX$4&lt;=Model!$M$13+Model!$M$15+0.000000001,$A35&gt;=Model!$M$14-0.000000001,$A35&lt;=Model!$M$14+Model!$M$15+0.000000001),Model!$M$12,(Model!$AJ$13*AW35+Model!$AJ$14*AY35+Model!$AJ$15*AX34+Model!$AJ$16*AX36)/Model!$AJ$17)))</f>
        <v>7.6216810640516997E-14</v>
      </c>
      <c r="AY81" s="15">
        <f ca="1">IF(Model!$M$18=0,NA(),ABS(AY35-IF(AND(Model!$M$16=1,AY$4&gt;=Model!$M$13-0.000000001,AY$4&lt;=Model!$M$13+Model!$M$15+0.000000001,$A35&gt;=Model!$M$14-0.000000001,$A35&lt;=Model!$M$14+Model!$M$15+0.000000001),Model!$M$12,(Model!$AJ$13*AX35+Model!$AJ$14*AZ35+Model!$AJ$15*AY34+Model!$AJ$16*AY36)/Model!$AJ$17)))</f>
        <v>8.8928864272475039E-14</v>
      </c>
      <c r="AZ81" s="15">
        <f ca="1">IF(Model!$M$18=0,NA(),ABS(AZ35-IF(AND(Model!$M$16=1,AZ$4&gt;=Model!$M$13-0.000000001,AZ$4&lt;=Model!$M$13+Model!$M$15+0.000000001,$A35&gt;=Model!$M$14-0.000000001,$A35&lt;=Model!$M$14+Model!$M$15+0.000000001),Model!$M$12,(Model!$AJ$13*AY35+Model!$AJ$14*BA35+Model!$AJ$15*AZ34+Model!$AJ$16*AZ36)/Model!$AJ$17)))</f>
        <v>1.0297318553398327E-13</v>
      </c>
      <c r="BA81" s="15">
        <f ca="1">IF(Model!$M$18=0,NA(),ABS(BA35-IF(AND(Model!$M$16=1,BA$4&gt;=Model!$M$13-0.000000001,BA$4&lt;=Model!$M$13+Model!$M$15+0.000000001,$A35&gt;=Model!$M$14-0.000000001,$A35&lt;=Model!$M$14+Model!$M$15+0.000000001),Model!$M$12,(Model!$AJ$13*AZ35+Model!$AJ$14*BB35+Model!$AJ$15*BA34+Model!$AJ$16*BA36)/Model!$AJ$17)))</f>
        <v>1.1834977442504169E-13</v>
      </c>
      <c r="BB81" s="15">
        <f ca="1">IF(Model!$M$18=0,NA(),ABS(BB35-IF(AND(Model!$M$16=1,BB$4&gt;=Model!$M$13-0.000000001,BB$4&lt;=Model!$M$13+Model!$M$15+0.000000001,$A35&gt;=Model!$M$14-0.000000001,$A35&lt;=Model!$M$14+Model!$M$15+0.000000001),Model!$M$12,(Model!$AJ$13*BA35+Model!$AJ$14*BC35+Model!$AJ$15*BB34+Model!$AJ$16*BB36)/Model!$AJ$17)))</f>
        <v>1.3505863094565029E-13</v>
      </c>
      <c r="BC81" s="15">
        <f ca="1">IF(Model!$M$18=0,NA(),ABS(BC35-IF(AND(Model!$M$16=1,BC$4&gt;=Model!$M$13-0.000000001,BC$4&lt;=Model!$M$13+Model!$M$15+0.000000001,$A35&gt;=Model!$M$14-0.000000001,$A35&lt;=Model!$M$14+Model!$M$15+0.000000001),Model!$M$12,(Model!$AJ$13*BB35+Model!$AJ$14*BD35+Model!$AJ$15*BC34+Model!$AJ$16*BC36)/Model!$AJ$17)))</f>
        <v>1.5265566588595902E-13</v>
      </c>
      <c r="BD81" s="15">
        <f ca="1">IF(Model!$M$18=0,NA(),ABS(BD35-IF(AND(Model!$M$16=1,BD$4&gt;=Model!$M$13-0.000000001,BD$4&lt;=Model!$M$13+Model!$M$15+0.000000001,$A35&gt;=Model!$M$14-0.000000001,$A35&lt;=Model!$M$14+Model!$M$15+0.000000001),Model!$M$12,(Model!$AJ$13*BC35+Model!$AJ$14*BE35+Model!$AJ$15*BD34+Model!$AJ$16*BD36)/Model!$AJ$17)))</f>
        <v>1.7091883464104285E-13</v>
      </c>
      <c r="BE81" s="15">
        <f ca="1">IF(Model!$M$18=0,NA(),ABS(BE35-IF(AND(Model!$M$16=1,BE$4&gt;=Model!$M$13-0.000000001,BE$4&lt;=Model!$M$13+Model!$M$15+0.000000001,$A35&gt;=Model!$M$14-0.000000001,$A35&lt;=Model!$M$14+Model!$M$15+0.000000001),Model!$M$12,(Model!$AJ$13*BD35+Model!$AJ$14*BF35+Model!$AJ$15*BE34+Model!$AJ$16*BE36)/Model!$AJ$17)))</f>
        <v>1.890154699424329E-13</v>
      </c>
      <c r="BF81" s="15">
        <f ca="1">IF(Model!$M$18=0,NA(),ABS(BF35-IF(AND(Model!$M$16=1,BF$4&gt;=Model!$M$13-0.000000001,BF$4&lt;=Model!$M$13+Model!$M$15+0.000000001,$A35&gt;=Model!$M$14-0.000000001,$A35&lt;=Model!$M$14+Model!$M$15+0.000000001),Model!$M$12,(Model!$AJ$13*BE35+Model!$AJ$14*BG35+Model!$AJ$15*BF34+Model!$AJ$16*BF36)/Model!$AJ$17)))</f>
        <v>2.0605739337042905E-13</v>
      </c>
      <c r="BG81" s="15">
        <f ca="1">IF(Model!$M$18=0,NA(),ABS(BG35-IF(AND(Model!$M$16=1,BG$4&gt;=Model!$M$13-0.000000001,BG$4&lt;=Model!$M$13+Model!$M$15+0.000000001,$A35&gt;=Model!$M$14-0.000000001,$A35&lt;=Model!$M$14+Model!$M$15+0.000000001),Model!$M$12,(Model!$AJ$13*BF35+Model!$AJ$14*BH35+Model!$AJ$15*BG34+Model!$AJ$16*BG36)/Model!$AJ$17)))</f>
        <v>2.2093438190040615E-13</v>
      </c>
      <c r="BH81" s="15">
        <f ca="1">IF(Model!$M$18=0,NA(),ABS(BH35-IF(AND(Model!$M$16=1,BH$4&gt;=Model!$M$13-0.000000001,BH$4&lt;=Model!$M$13+Model!$M$15+0.000000001,$A35&gt;=Model!$M$14-0.000000001,$A35&lt;=Model!$M$14+Model!$M$15+0.000000001),Model!$M$12,(Model!$AJ$13*BG35+Model!$AJ$14*BI35+Model!$AJ$15*BH34+Model!$AJ$16*BH36)/Model!$AJ$17)))</f>
        <v>2.315370117855764E-13</v>
      </c>
      <c r="BI81" s="15">
        <f ca="1">IF(Model!$M$18=0,NA(),ABS(BI35-IF(AND(Model!$M$16=1,BI$4&gt;=Model!$M$13-0.000000001,BI$4&lt;=Model!$M$13+Model!$M$15+0.000000001,$A35&gt;=Model!$M$14-0.000000001,$A35&lt;=Model!$M$14+Model!$M$15+0.000000001),Model!$M$12,(Model!$AJ$13*BH35+Model!$AJ$14*BJ35+Model!$AJ$15*BI34+Model!$AJ$16*BI36)/Model!$AJ$17)))</f>
        <v>2.3553381467422696E-13</v>
      </c>
      <c r="BJ81" s="15">
        <f ca="1">IF(Model!$M$18=0,NA(),ABS(BJ35-IF(AND(Model!$M$16=1,BJ$4&gt;=Model!$M$13-0.000000001,BJ$4&lt;=Model!$M$13+Model!$M$15+0.000000001,$A35&gt;=Model!$M$14-0.000000001,$A35&lt;=Model!$M$14+Model!$M$15+0.000000001),Model!$M$12,BI35)))</f>
        <v>0</v>
      </c>
      <c r="BK81" s="1"/>
    </row>
    <row r="82" spans="1:63" ht="13.5" customHeight="1">
      <c r="A82" s="1"/>
      <c r="B82" s="15">
        <f>IF(Model!$M$18=0,NA(),ABS(B36-IF(AND(Model!$M$16=1,B$4&gt;=Model!$M$13-0.000000001,B$4&lt;=Model!$M$13+Model!$M$15+0.000000001,$A36&gt;=Model!$M$14-0.000000001,$A36&lt;=Model!$M$14+Model!$M$15+0.000000001),Model!$M$12,Model!$M$11)))</f>
        <v>0</v>
      </c>
      <c r="C82" s="15">
        <f ca="1">IF(Model!$M$18=0,NA(),ABS(C36-IF(AND(Model!$M$16=1,C$4&gt;=Model!$M$13-0.000000001,C$4&lt;=Model!$M$13+Model!$M$15+0.000000001,$A36&gt;=Model!$M$14-0.000000001,$A36&lt;=Model!$M$14+Model!$M$15+0.000000001),Model!$M$12,(Model!$AJ$13*B36+Model!$AJ$14*D36+Model!$AJ$15*C35+Model!$AJ$16*C37)/Model!$AJ$17)))</f>
        <v>0</v>
      </c>
      <c r="D82" s="15">
        <f ca="1">IF(Model!$M$18=0,NA(),ABS(D36-IF(AND(Model!$M$16=1,D$4&gt;=Model!$M$13-0.000000001,D$4&lt;=Model!$M$13+Model!$M$15+0.000000001,$A36&gt;=Model!$M$14-0.000000001,$A36&lt;=Model!$M$14+Model!$M$15+0.000000001),Model!$M$12,(Model!$AJ$13*C36+Model!$AJ$14*E36+Model!$AJ$15*D35+Model!$AJ$16*D37)/Model!$AJ$17)))</f>
        <v>1.1102230246251565E-16</v>
      </c>
      <c r="E82" s="15">
        <f ca="1">IF(Model!$M$18=0,NA(),ABS(E36-IF(AND(Model!$M$16=1,E$4&gt;=Model!$M$13-0.000000001,E$4&lt;=Model!$M$13+Model!$M$15+0.000000001,$A36&gt;=Model!$M$14-0.000000001,$A36&lt;=Model!$M$14+Model!$M$15+0.000000001),Model!$M$12,(Model!$AJ$13*D36+Model!$AJ$14*F36+Model!$AJ$15*E35+Model!$AJ$16*E37)/Model!$AJ$17)))</f>
        <v>0</v>
      </c>
      <c r="F82" s="15">
        <f ca="1">IF(Model!$M$18=0,NA(),ABS(F36-IF(AND(Model!$M$16=1,F$4&gt;=Model!$M$13-0.000000001,F$4&lt;=Model!$M$13+Model!$M$15+0.000000001,$A36&gt;=Model!$M$14-0.000000001,$A36&lt;=Model!$M$14+Model!$M$15+0.000000001),Model!$M$12,(Model!$AJ$13*E36+Model!$AJ$14*G36+Model!$AJ$15*F35+Model!$AJ$16*F37)/Model!$AJ$17)))</f>
        <v>1.1102230246251565E-16</v>
      </c>
      <c r="G82" s="15">
        <f ca="1">IF(Model!$M$18=0,NA(),ABS(G36-IF(AND(Model!$M$16=1,G$4&gt;=Model!$M$13-0.000000001,G$4&lt;=Model!$M$13+Model!$M$15+0.000000001,$A36&gt;=Model!$M$14-0.000000001,$A36&lt;=Model!$M$14+Model!$M$15+0.000000001),Model!$M$12,(Model!$AJ$13*F36+Model!$AJ$14*H36+Model!$AJ$15*G35+Model!$AJ$16*G37)/Model!$AJ$17)))</f>
        <v>0</v>
      </c>
      <c r="H82" s="15">
        <f ca="1">IF(Model!$M$18=0,NA(),ABS(H36-IF(AND(Model!$M$16=1,H$4&gt;=Model!$M$13-0.000000001,H$4&lt;=Model!$M$13+Model!$M$15+0.000000001,$A36&gt;=Model!$M$14-0.000000001,$A36&lt;=Model!$M$14+Model!$M$15+0.000000001),Model!$M$12,(Model!$AJ$13*G36+Model!$AJ$14*I36+Model!$AJ$15*H35+Model!$AJ$16*H37)/Model!$AJ$17)))</f>
        <v>3.3306690738754696E-16</v>
      </c>
      <c r="I82" s="15">
        <f ca="1">IF(Model!$M$18=0,NA(),ABS(I36-IF(AND(Model!$M$16=1,I$4&gt;=Model!$M$13-0.000000001,I$4&lt;=Model!$M$13+Model!$M$15+0.000000001,$A36&gt;=Model!$M$14-0.000000001,$A36&lt;=Model!$M$14+Model!$M$15+0.000000001),Model!$M$12,(Model!$AJ$13*H36+Model!$AJ$14*J36+Model!$AJ$15*I35+Model!$AJ$16*I37)/Model!$AJ$17)))</f>
        <v>1.1102230246251565E-16</v>
      </c>
      <c r="J82" s="15">
        <f ca="1">IF(Model!$M$18=0,NA(),ABS(J36-IF(AND(Model!$M$16=1,J$4&gt;=Model!$M$13-0.000000001,J$4&lt;=Model!$M$13+Model!$M$15+0.000000001,$A36&gt;=Model!$M$14-0.000000001,$A36&lt;=Model!$M$14+Model!$M$15+0.000000001),Model!$M$12,(Model!$AJ$13*I36+Model!$AJ$14*K36+Model!$AJ$15*J35+Model!$AJ$16*J37)/Model!$AJ$17)))</f>
        <v>1.1102230246251565E-16</v>
      </c>
      <c r="K82" s="15">
        <f ca="1">IF(Model!$M$18=0,NA(),ABS(K36-IF(AND(Model!$M$16=1,K$4&gt;=Model!$M$13-0.000000001,K$4&lt;=Model!$M$13+Model!$M$15+0.000000001,$A36&gt;=Model!$M$14-0.000000001,$A36&lt;=Model!$M$14+Model!$M$15+0.000000001),Model!$M$12,(Model!$AJ$13*J36+Model!$AJ$14*L36+Model!$AJ$15*K35+Model!$AJ$16*K37)/Model!$AJ$17)))</f>
        <v>1.1102230246251565E-16</v>
      </c>
      <c r="L82" s="15">
        <f ca="1">IF(Model!$M$18=0,NA(),ABS(L36-IF(AND(Model!$M$16=1,L$4&gt;=Model!$M$13-0.000000001,L$4&lt;=Model!$M$13+Model!$M$15+0.000000001,$A36&gt;=Model!$M$14-0.000000001,$A36&lt;=Model!$M$14+Model!$M$15+0.000000001),Model!$M$12,(Model!$AJ$13*K36+Model!$AJ$14*M36+Model!$AJ$15*L35+Model!$AJ$16*L37)/Model!$AJ$17)))</f>
        <v>1.1102230246251565E-16</v>
      </c>
      <c r="M82" s="15">
        <f ca="1">IF(Model!$M$18=0,NA(),ABS(M36-IF(AND(Model!$M$16=1,M$4&gt;=Model!$M$13-0.000000001,M$4&lt;=Model!$M$13+Model!$M$15+0.000000001,$A36&gt;=Model!$M$14-0.000000001,$A36&lt;=Model!$M$14+Model!$M$15+0.000000001),Model!$M$12,(Model!$AJ$13*L36+Model!$AJ$14*N36+Model!$AJ$15*M35+Model!$AJ$16*M37)/Model!$AJ$17)))</f>
        <v>1.1102230246251565E-16</v>
      </c>
      <c r="N82" s="15">
        <f ca="1">IF(Model!$M$18=0,NA(),ABS(N36-IF(AND(Model!$M$16=1,N$4&gt;=Model!$M$13-0.000000001,N$4&lt;=Model!$M$13+Model!$M$15+0.000000001,$A36&gt;=Model!$M$14-0.000000001,$A36&lt;=Model!$M$14+Model!$M$15+0.000000001),Model!$M$12,(Model!$AJ$13*M36+Model!$AJ$14*O36+Model!$AJ$15*N35+Model!$AJ$16*N37)/Model!$AJ$17)))</f>
        <v>3.3306690738754696E-16</v>
      </c>
      <c r="O82" s="15">
        <f ca="1">IF(Model!$M$18=0,NA(),ABS(O36-IF(AND(Model!$M$16=1,O$4&gt;=Model!$M$13-0.000000001,O$4&lt;=Model!$M$13+Model!$M$15+0.000000001,$A36&gt;=Model!$M$14-0.000000001,$A36&lt;=Model!$M$14+Model!$M$15+0.000000001),Model!$M$12,(Model!$AJ$13*N36+Model!$AJ$14*P36+Model!$AJ$15*O35+Model!$AJ$16*O37)/Model!$AJ$17)))</f>
        <v>0</v>
      </c>
      <c r="P82" s="15">
        <f ca="1">IF(Model!$M$18=0,NA(),ABS(P36-IF(AND(Model!$M$16=1,P$4&gt;=Model!$M$13-0.000000001,P$4&lt;=Model!$M$13+Model!$M$15+0.000000001,$A36&gt;=Model!$M$14-0.000000001,$A36&lt;=Model!$M$14+Model!$M$15+0.000000001),Model!$M$12,(Model!$AJ$13*O36+Model!$AJ$14*Q36+Model!$AJ$15*P35+Model!$AJ$16*P37)/Model!$AJ$17)))</f>
        <v>1.1102230246251565E-16</v>
      </c>
      <c r="Q82" s="15">
        <f ca="1">IF(Model!$M$18=0,NA(),ABS(Q36-IF(AND(Model!$M$16=1,Q$4&gt;=Model!$M$13-0.000000001,Q$4&lt;=Model!$M$13+Model!$M$15+0.000000001,$A36&gt;=Model!$M$14-0.000000001,$A36&lt;=Model!$M$14+Model!$M$15+0.000000001),Model!$M$12,(Model!$AJ$13*P36+Model!$AJ$14*R36+Model!$AJ$15*Q35+Model!$AJ$16*Q37)/Model!$AJ$17)))</f>
        <v>1.1102230246251565E-16</v>
      </c>
      <c r="R82" s="15">
        <f ca="1">IF(Model!$M$18=0,NA(),ABS(R36-IF(AND(Model!$M$16=1,R$4&gt;=Model!$M$13-0.000000001,R$4&lt;=Model!$M$13+Model!$M$15+0.000000001,$A36&gt;=Model!$M$14-0.000000001,$A36&lt;=Model!$M$14+Model!$M$15+0.000000001),Model!$M$12,(Model!$AJ$13*Q36+Model!$AJ$14*S36+Model!$AJ$15*R35+Model!$AJ$16*R37)/Model!$AJ$17)))</f>
        <v>2.2204460492503131E-16</v>
      </c>
      <c r="S82" s="15">
        <f ca="1">IF(Model!$M$18=0,NA(),ABS(S36-IF(AND(Model!$M$16=1,S$4&gt;=Model!$M$13-0.000000001,S$4&lt;=Model!$M$13+Model!$M$15+0.000000001,$A36&gt;=Model!$M$14-0.000000001,$A36&lt;=Model!$M$14+Model!$M$15+0.000000001),Model!$M$12,(Model!$AJ$13*R36+Model!$AJ$14*T36+Model!$AJ$15*S35+Model!$AJ$16*S37)/Model!$AJ$17)))</f>
        <v>1.1102230246251565E-16</v>
      </c>
      <c r="T82" s="15">
        <f ca="1">IF(Model!$M$18=0,NA(),ABS(T36-IF(AND(Model!$M$16=1,T$4&gt;=Model!$M$13-0.000000001,T$4&lt;=Model!$M$13+Model!$M$15+0.000000001,$A36&gt;=Model!$M$14-0.000000001,$A36&lt;=Model!$M$14+Model!$M$15+0.000000001),Model!$M$12,(Model!$AJ$13*S36+Model!$AJ$14*U36+Model!$AJ$15*T35+Model!$AJ$16*T37)/Model!$AJ$17)))</f>
        <v>1.1102230246251565E-16</v>
      </c>
      <c r="U82" s="15">
        <f ca="1">IF(Model!$M$18=0,NA(),ABS(U36-IF(AND(Model!$M$16=1,U$4&gt;=Model!$M$13-0.000000001,U$4&lt;=Model!$M$13+Model!$M$15+0.000000001,$A36&gt;=Model!$M$14-0.000000001,$A36&lt;=Model!$M$14+Model!$M$15+0.000000001),Model!$M$12,(Model!$AJ$13*T36+Model!$AJ$14*V36+Model!$AJ$15*U35+Model!$AJ$16*U37)/Model!$AJ$17)))</f>
        <v>4.4408920985006262E-16</v>
      </c>
      <c r="V82" s="15">
        <f ca="1">IF(Model!$M$18=0,NA(),ABS(V36-IF(AND(Model!$M$16=1,V$4&gt;=Model!$M$13-0.000000001,V$4&lt;=Model!$M$13+Model!$M$15+0.000000001,$A36&gt;=Model!$M$14-0.000000001,$A36&lt;=Model!$M$14+Model!$M$15+0.000000001),Model!$M$12,(Model!$AJ$13*U36+Model!$AJ$14*W36+Model!$AJ$15*V35+Model!$AJ$16*V37)/Model!$AJ$17)))</f>
        <v>2.2204460492503131E-16</v>
      </c>
      <c r="W82" s="15">
        <f ca="1">IF(Model!$M$18=0,NA(),ABS(W36-IF(AND(Model!$M$16=1,W$4&gt;=Model!$M$13-0.000000001,W$4&lt;=Model!$M$13+Model!$M$15+0.000000001,$A36&gt;=Model!$M$14-0.000000001,$A36&lt;=Model!$M$14+Model!$M$15+0.000000001),Model!$M$12,(Model!$AJ$13*V36+Model!$AJ$14*X36+Model!$AJ$15*W35+Model!$AJ$16*W37)/Model!$AJ$17)))</f>
        <v>2.2204460492503131E-16</v>
      </c>
      <c r="X82" s="15">
        <f ca="1">IF(Model!$M$18=0,NA(),ABS(X36-IF(AND(Model!$M$16=1,X$4&gt;=Model!$M$13-0.000000001,X$4&lt;=Model!$M$13+Model!$M$15+0.000000001,$A36&gt;=Model!$M$14-0.000000001,$A36&lt;=Model!$M$14+Model!$M$15+0.000000001),Model!$M$12,(Model!$AJ$13*W36+Model!$AJ$14*Y36+Model!$AJ$15*X35+Model!$AJ$16*X37)/Model!$AJ$17)))</f>
        <v>3.3306690738754696E-16</v>
      </c>
      <c r="Y82" s="15">
        <f ca="1">IF(Model!$M$18=0,NA(),ABS(Y36-IF(AND(Model!$M$16=1,Y$4&gt;=Model!$M$13-0.000000001,Y$4&lt;=Model!$M$13+Model!$M$15+0.000000001,$A36&gt;=Model!$M$14-0.000000001,$A36&lt;=Model!$M$14+Model!$M$15+0.000000001),Model!$M$12,(Model!$AJ$13*X36+Model!$AJ$14*Z36+Model!$AJ$15*Y35+Model!$AJ$16*Y37)/Model!$AJ$17)))</f>
        <v>4.4408920985006262E-16</v>
      </c>
      <c r="Z82" s="15">
        <f ca="1">IF(Model!$M$18=0,NA(),ABS(Z36-IF(AND(Model!$M$16=1,Z$4&gt;=Model!$M$13-0.000000001,Z$4&lt;=Model!$M$13+Model!$M$15+0.000000001,$A36&gt;=Model!$M$14-0.000000001,$A36&lt;=Model!$M$14+Model!$M$15+0.000000001),Model!$M$12,(Model!$AJ$13*Y36+Model!$AJ$14*AA36+Model!$AJ$15*Z35+Model!$AJ$16*Z37)/Model!$AJ$17)))</f>
        <v>5.5511151231257827E-16</v>
      </c>
      <c r="AA82" s="15">
        <f ca="1">IF(Model!$M$18=0,NA(),ABS(AA36-IF(AND(Model!$M$16=1,AA$4&gt;=Model!$M$13-0.000000001,AA$4&lt;=Model!$M$13+Model!$M$15+0.000000001,$A36&gt;=Model!$M$14-0.000000001,$A36&lt;=Model!$M$14+Model!$M$15+0.000000001),Model!$M$12,(Model!$AJ$13*Z36+Model!$AJ$14*AB36+Model!$AJ$15*AA35+Model!$AJ$16*AA37)/Model!$AJ$17)))</f>
        <v>5.5511151231257827E-16</v>
      </c>
      <c r="AB82" s="15">
        <f ca="1">IF(Model!$M$18=0,NA(),ABS(AB36-IF(AND(Model!$M$16=1,AB$4&gt;=Model!$M$13-0.000000001,AB$4&lt;=Model!$M$13+Model!$M$15+0.000000001,$A36&gt;=Model!$M$14-0.000000001,$A36&lt;=Model!$M$14+Model!$M$15+0.000000001),Model!$M$12,(Model!$AJ$13*AA36+Model!$AJ$14*AC36+Model!$AJ$15*AB35+Model!$AJ$16*AB37)/Model!$AJ$17)))</f>
        <v>7.7715611723760958E-16</v>
      </c>
      <c r="AC82" s="15">
        <f ca="1">IF(Model!$M$18=0,NA(),ABS(AC36-IF(AND(Model!$M$16=1,AC$4&gt;=Model!$M$13-0.000000001,AC$4&lt;=Model!$M$13+Model!$M$15+0.000000001,$A36&gt;=Model!$M$14-0.000000001,$A36&lt;=Model!$M$14+Model!$M$15+0.000000001),Model!$M$12,(Model!$AJ$13*AB36+Model!$AJ$14*AD36+Model!$AJ$15*AC35+Model!$AJ$16*AC37)/Model!$AJ$17)))</f>
        <v>9.9920072216264089E-16</v>
      </c>
      <c r="AD82" s="15">
        <f ca="1">IF(Model!$M$18=0,NA(),ABS(AD36-IF(AND(Model!$M$16=1,AD$4&gt;=Model!$M$13-0.000000001,AD$4&lt;=Model!$M$13+Model!$M$15+0.000000001,$A36&gt;=Model!$M$14-0.000000001,$A36&lt;=Model!$M$14+Model!$M$15+0.000000001),Model!$M$12,(Model!$AJ$13*AC36+Model!$AJ$14*AE36+Model!$AJ$15*AD35+Model!$AJ$16*AD37)/Model!$AJ$17)))</f>
        <v>1.3322676295501878E-15</v>
      </c>
      <c r="AE82" s="15">
        <f ca="1">IF(Model!$M$18=0,NA(),ABS(AE36-IF(AND(Model!$M$16=1,AE$4&gt;=Model!$M$13-0.000000001,AE$4&lt;=Model!$M$13+Model!$M$15+0.000000001,$A36&gt;=Model!$M$14-0.000000001,$A36&lt;=Model!$M$14+Model!$M$15+0.000000001),Model!$M$12,(Model!$AJ$13*AD36+Model!$AJ$14*AF36+Model!$AJ$15*AE35+Model!$AJ$16*AE37)/Model!$AJ$17)))</f>
        <v>1.5543122344752192E-15</v>
      </c>
      <c r="AF82" s="15">
        <f ca="1">IF(Model!$M$18=0,NA(),ABS(AF36-IF(AND(Model!$M$16=1,AF$4&gt;=Model!$M$13-0.000000001,AF$4&lt;=Model!$M$13+Model!$M$15+0.000000001,$A36&gt;=Model!$M$14-0.000000001,$A36&lt;=Model!$M$14+Model!$M$15+0.000000001),Model!$M$12,(Model!$AJ$13*AE36+Model!$AJ$14*AG36+Model!$AJ$15*AF35+Model!$AJ$16*AF37)/Model!$AJ$17)))</f>
        <v>2.1094237467877974E-15</v>
      </c>
      <c r="AG82" s="15">
        <f ca="1">IF(Model!$M$18=0,NA(),ABS(AG36-IF(AND(Model!$M$16=1,AG$4&gt;=Model!$M$13-0.000000001,AG$4&lt;=Model!$M$13+Model!$M$15+0.000000001,$A36&gt;=Model!$M$14-0.000000001,$A36&lt;=Model!$M$14+Model!$M$15+0.000000001),Model!$M$12,(Model!$AJ$13*AF36+Model!$AJ$14*AH36+Model!$AJ$15*AG35+Model!$AJ$16*AG37)/Model!$AJ$17)))</f>
        <v>2.6645352591003757E-15</v>
      </c>
      <c r="AH82" s="15">
        <f ca="1">IF(Model!$M$18=0,NA(),ABS(AH36-IF(AND(Model!$M$16=1,AH$4&gt;=Model!$M$13-0.000000001,AH$4&lt;=Model!$M$13+Model!$M$15+0.000000001,$A36&gt;=Model!$M$14-0.000000001,$A36&lt;=Model!$M$14+Model!$M$15+0.000000001),Model!$M$12,(Model!$AJ$13*AG36+Model!$AJ$14*AI36+Model!$AJ$15*AH35+Model!$AJ$16*AH37)/Model!$AJ$17)))</f>
        <v>3.3306690738754696E-15</v>
      </c>
      <c r="AI82" s="15">
        <f ca="1">IF(Model!$M$18=0,NA(),ABS(AI36-IF(AND(Model!$M$16=1,AI$4&gt;=Model!$M$13-0.000000001,AI$4&lt;=Model!$M$13+Model!$M$15+0.000000001,$A36&gt;=Model!$M$14-0.000000001,$A36&lt;=Model!$M$14+Model!$M$15+0.000000001),Model!$M$12,(Model!$AJ$13*AH36+Model!$AJ$14*AJ36+Model!$AJ$15*AI35+Model!$AJ$16*AI37)/Model!$AJ$17)))</f>
        <v>4.1078251911130792E-15</v>
      </c>
      <c r="AJ82" s="15">
        <f ca="1">IF(Model!$M$18=0,NA(),ABS(AJ36-IF(AND(Model!$M$16=1,AJ$4&gt;=Model!$M$13-0.000000001,AJ$4&lt;=Model!$M$13+Model!$M$15+0.000000001,$A36&gt;=Model!$M$14-0.000000001,$A36&lt;=Model!$M$14+Model!$M$15+0.000000001),Model!$M$12,(Model!$AJ$13*AI36+Model!$AJ$14*AK36+Model!$AJ$15*AJ35+Model!$AJ$16*AJ37)/Model!$AJ$17)))</f>
        <v>5.3290705182007514E-15</v>
      </c>
      <c r="AK82" s="15">
        <f ca="1">IF(Model!$M$18=0,NA(),ABS(AK36-IF(AND(Model!$M$16=1,AK$4&gt;=Model!$M$13-0.000000001,AK$4&lt;=Model!$M$13+Model!$M$15+0.000000001,$A36&gt;=Model!$M$14-0.000000001,$A36&lt;=Model!$M$14+Model!$M$15+0.000000001),Model!$M$12,(Model!$AJ$13*AJ36+Model!$AJ$14*AL36+Model!$AJ$15*AK35+Model!$AJ$16*AK37)/Model!$AJ$17)))</f>
        <v>6.5503158452884236E-15</v>
      </c>
      <c r="AL82" s="15">
        <f ca="1">IF(Model!$M$18=0,NA(),ABS(AL36-IF(AND(Model!$M$16=1,AL$4&gt;=Model!$M$13-0.000000001,AL$4&lt;=Model!$M$13+Model!$M$15+0.000000001,$A36&gt;=Model!$M$14-0.000000001,$A36&lt;=Model!$M$14+Model!$M$15+0.000000001),Model!$M$12,(Model!$AJ$13*AK36+Model!$AJ$14*AM36+Model!$AJ$15*AL35+Model!$AJ$16*AL37)/Model!$AJ$17)))</f>
        <v>8.1046280797636427E-15</v>
      </c>
      <c r="AM82" s="15">
        <f ca="1">IF(Model!$M$18=0,NA(),ABS(AM36-IF(AND(Model!$M$16=1,AM$4&gt;=Model!$M$13-0.000000001,AM$4&lt;=Model!$M$13+Model!$M$15+0.000000001,$A36&gt;=Model!$M$14-0.000000001,$A36&lt;=Model!$M$14+Model!$M$15+0.000000001),Model!$M$12,(Model!$AJ$13*AL36+Model!$AJ$14*AN36+Model!$AJ$15*AM35+Model!$AJ$16*AM37)/Model!$AJ$17)))</f>
        <v>9.9920072216264089E-15</v>
      </c>
      <c r="AN82" s="15">
        <f ca="1">IF(Model!$M$18=0,NA(),ABS(AN36-IF(AND(Model!$M$16=1,AN$4&gt;=Model!$M$13-0.000000001,AN$4&lt;=Model!$M$13+Model!$M$15+0.000000001,$A36&gt;=Model!$M$14-0.000000001,$A36&lt;=Model!$M$14+Model!$M$15+0.000000001),Model!$M$12,(Model!$AJ$13*AM36+Model!$AJ$14*AO36+Model!$AJ$15*AN35+Model!$AJ$16*AN37)/Model!$AJ$17)))</f>
        <v>1.2545520178264269E-14</v>
      </c>
      <c r="AO82" s="15">
        <f ca="1">IF(Model!$M$18=0,NA(),ABS(AO36-IF(AND(Model!$M$16=1,AO$4&gt;=Model!$M$13-0.000000001,AO$4&lt;=Model!$M$13+Model!$M$15+0.000000001,$A36&gt;=Model!$M$14-0.000000001,$A36&lt;=Model!$M$14+Model!$M$15+0.000000001),Model!$M$12,(Model!$AJ$13*AN36+Model!$AJ$14*AP36+Model!$AJ$15*AO35+Model!$AJ$16*AO37)/Model!$AJ$17)))</f>
        <v>1.5099033134902129E-14</v>
      </c>
      <c r="AP82" s="15">
        <f ca="1">IF(Model!$M$18=0,NA(),ABS(AP36-IF(AND(Model!$M$16=1,AP$4&gt;=Model!$M$13-0.000000001,AP$4&lt;=Model!$M$13+Model!$M$15+0.000000001,$A36&gt;=Model!$M$14-0.000000001,$A36&lt;=Model!$M$14+Model!$M$15+0.000000001),Model!$M$12,(Model!$AJ$13*AO36+Model!$AJ$14*AQ36+Model!$AJ$15*AP35+Model!$AJ$16*AP37)/Model!$AJ$17)))</f>
        <v>1.8540724511240114E-14</v>
      </c>
      <c r="AQ82" s="15">
        <f ca="1">IF(Model!$M$18=0,NA(),ABS(AQ36-IF(AND(Model!$M$16=1,AQ$4&gt;=Model!$M$13-0.000000001,AQ$4&lt;=Model!$M$13+Model!$M$15+0.000000001,$A36&gt;=Model!$M$14-0.000000001,$A36&lt;=Model!$M$14+Model!$M$15+0.000000001),Model!$M$12,(Model!$AJ$13*AP36+Model!$AJ$14*AR36+Model!$AJ$15*AQ35+Model!$AJ$16*AQ37)/Model!$AJ$17)))</f>
        <v>2.2537527399890678E-14</v>
      </c>
      <c r="AR82" s="15">
        <f ca="1">IF(Model!$M$18=0,NA(),ABS(AR36-IF(AND(Model!$M$16=1,AR$4&gt;=Model!$M$13-0.000000001,AR$4&lt;=Model!$M$13+Model!$M$15+0.000000001,$A36&gt;=Model!$M$14-0.000000001,$A36&lt;=Model!$M$14+Model!$M$15+0.000000001),Model!$M$12,(Model!$AJ$13*AQ36+Model!$AJ$14*AS36+Model!$AJ$15*AR35+Model!$AJ$16*AR37)/Model!$AJ$17)))</f>
        <v>2.7200464103316335E-14</v>
      </c>
      <c r="AS82" s="15">
        <f ca="1">IF(Model!$M$18=0,NA(),ABS(AS36-IF(AND(Model!$M$16=1,AS$4&gt;=Model!$M$13-0.000000001,AS$4&lt;=Model!$M$13+Model!$M$15+0.000000001,$A36&gt;=Model!$M$14-0.000000001,$A36&lt;=Model!$M$14+Model!$M$15+0.000000001),Model!$M$12,(Model!$AJ$13*AR36+Model!$AJ$14*AT36+Model!$AJ$15*AS35+Model!$AJ$16*AS37)/Model!$AJ$17)))</f>
        <v>3.269606807521086E-14</v>
      </c>
      <c r="AT82" s="15">
        <f ca="1">IF(Model!$M$18=0,NA(),ABS(AT36-IF(AND(Model!$M$16=1,AT$4&gt;=Model!$M$13-0.000000001,AT$4&lt;=Model!$M$13+Model!$M$15+0.000000001,$A36&gt;=Model!$M$14-0.000000001,$A36&lt;=Model!$M$14+Model!$M$15+0.000000001),Model!$M$12,(Model!$AJ$13*AS36+Model!$AJ$14*AU36+Model!$AJ$15*AT35+Model!$AJ$16*AT37)/Model!$AJ$17)))</f>
        <v>3.9190872769268026E-14</v>
      </c>
      <c r="AU82" s="15">
        <f ca="1">IF(Model!$M$18=0,NA(),ABS(AU36-IF(AND(Model!$M$16=1,AU$4&gt;=Model!$M$13-0.000000001,AU$4&lt;=Model!$M$13+Model!$M$15+0.000000001,$A36&gt;=Model!$M$14-0.000000001,$A36&lt;=Model!$M$14+Model!$M$15+0.000000001),Model!$M$12,(Model!$AJ$13*AT36+Model!$AJ$14*AV36+Model!$AJ$15*AU35+Model!$AJ$16*AU37)/Model!$AJ$17)))</f>
        <v>4.6573855883025317E-14</v>
      </c>
      <c r="AV82" s="15">
        <f ca="1">IF(Model!$M$18=0,NA(),ABS(AV36-IF(AND(Model!$M$16=1,AV$4&gt;=Model!$M$13-0.000000001,AV$4&lt;=Model!$M$13+Model!$M$15+0.000000001,$A36&gt;=Model!$M$14-0.000000001,$A36&lt;=Model!$M$14+Model!$M$15+0.000000001),Model!$M$12,(Model!$AJ$13*AU36+Model!$AJ$14*AW36+Model!$AJ$15*AV35+Model!$AJ$16*AV37)/Model!$AJ$17)))</f>
        <v>5.5289106626332796E-14</v>
      </c>
      <c r="AW82" s="15">
        <f ca="1">IF(Model!$M$18=0,NA(),ABS(AW36-IF(AND(Model!$M$16=1,AW$4&gt;=Model!$M$13-0.000000001,AW$4&lt;=Model!$M$13+Model!$M$15+0.000000001,$A36&gt;=Model!$M$14-0.000000001,$A36&lt;=Model!$M$14+Model!$M$15+0.000000001),Model!$M$12,(Model!$AJ$13*AV36+Model!$AJ$14*AX36+Model!$AJ$15*AW35+Model!$AJ$16*AW37)/Model!$AJ$17)))</f>
        <v>6.5059069243034173E-14</v>
      </c>
      <c r="AX82" s="15">
        <f ca="1">IF(Model!$M$18=0,NA(),ABS(AX36-IF(AND(Model!$M$16=1,AX$4&gt;=Model!$M$13-0.000000001,AX$4&lt;=Model!$M$13+Model!$M$15+0.000000001,$A36&gt;=Model!$M$14-0.000000001,$A36&lt;=Model!$M$14+Model!$M$15+0.000000001),Model!$M$12,(Model!$AJ$13*AW36+Model!$AJ$14*AY36+Model!$AJ$15*AX35+Model!$AJ$16*AX37)/Model!$AJ$17)))</f>
        <v>7.6272321791748254E-14</v>
      </c>
      <c r="AY82" s="15">
        <f ca="1">IF(Model!$M$18=0,NA(),ABS(AY36-IF(AND(Model!$M$16=1,AY$4&gt;=Model!$M$13-0.000000001,AY$4&lt;=Model!$M$13+Model!$M$15+0.000000001,$A36&gt;=Model!$M$14-0.000000001,$A36&lt;=Model!$M$14+Model!$M$15+0.000000001),Model!$M$12,(Model!$AJ$13*AX36+Model!$AJ$14*AZ36+Model!$AJ$15*AY35+Model!$AJ$16*AY37)/Model!$AJ$17)))</f>
        <v>8.8817841970012523E-14</v>
      </c>
      <c r="AZ82" s="15">
        <f ca="1">IF(Model!$M$18=0,NA(),ABS(AZ36-IF(AND(Model!$M$16=1,AZ$4&gt;=Model!$M$13-0.000000001,AZ$4&lt;=Model!$M$13+Model!$M$15+0.000000001,$A36&gt;=Model!$M$14-0.000000001,$A36&lt;=Model!$M$14+Model!$M$15+0.000000001),Model!$M$12,(Model!$AJ$13*AY36+Model!$AJ$14*BA36+Model!$AJ$15*AZ35+Model!$AJ$16*AZ37)/Model!$AJ$17)))</f>
        <v>1.0286216323152075E-13</v>
      </c>
      <c r="BA82" s="15">
        <f ca="1">IF(Model!$M$18=0,NA(),ABS(BA36-IF(AND(Model!$M$16=1,BA$4&gt;=Model!$M$13-0.000000001,BA$4&lt;=Model!$M$13+Model!$M$15+0.000000001,$A36&gt;=Model!$M$14-0.000000001,$A36&lt;=Model!$M$14+Model!$M$15+0.000000001),Model!$M$12,(Model!$AJ$13*AZ36+Model!$AJ$14*BB36+Model!$AJ$15*BA35+Model!$AJ$16*BA37)/Model!$AJ$17)))</f>
        <v>1.1818324097134791E-13</v>
      </c>
      <c r="BB82" s="15">
        <f ca="1">IF(Model!$M$18=0,NA(),ABS(BB36-IF(AND(Model!$M$16=1,BB$4&gt;=Model!$M$13-0.000000001,BB$4&lt;=Model!$M$13+Model!$M$15+0.000000001,$A36&gt;=Model!$M$14-0.000000001,$A36&lt;=Model!$M$14+Model!$M$15+0.000000001),Model!$M$12,(Model!$AJ$13*BA36+Model!$AJ$14*BC36+Model!$AJ$15*BB35+Model!$AJ$16*BB37)/Model!$AJ$17)))</f>
        <v>1.3467005288703149E-13</v>
      </c>
      <c r="BC82" s="15">
        <f ca="1">IF(Model!$M$18=0,NA(),ABS(BC36-IF(AND(Model!$M$16=1,BC$4&gt;=Model!$M$13-0.000000001,BC$4&lt;=Model!$M$13+Model!$M$15+0.000000001,$A36&gt;=Model!$M$14-0.000000001,$A36&lt;=Model!$M$14+Model!$M$15+0.000000001),Model!$M$12,(Model!$AJ$13*BB36+Model!$AJ$14*BD36+Model!$AJ$15*BC35+Model!$AJ$16*BC37)/Model!$AJ$17)))</f>
        <v>1.5237811012980274E-13</v>
      </c>
      <c r="BD82" s="15">
        <f ca="1">IF(Model!$M$18=0,NA(),ABS(BD36-IF(AND(Model!$M$16=1,BD$4&gt;=Model!$M$13-0.000000001,BD$4&lt;=Model!$M$13+Model!$M$15+0.000000001,$A36&gt;=Model!$M$14-0.000000001,$A36&lt;=Model!$M$14+Model!$M$15+0.000000001),Model!$M$12,(Model!$AJ$13*BC36+Model!$AJ$14*BE36+Model!$AJ$15*BD35+Model!$AJ$16*BD37)/Model!$AJ$17)))</f>
        <v>1.7053025658242404E-13</v>
      </c>
      <c r="BE82" s="15">
        <f ca="1">IF(Model!$M$18=0,NA(),ABS(BE36-IF(AND(Model!$M$16=1,BE$4&gt;=Model!$M$13-0.000000001,BE$4&lt;=Model!$M$13+Model!$M$15+0.000000001,$A36&gt;=Model!$M$14-0.000000001,$A36&lt;=Model!$M$14+Model!$M$15+0.000000001),Model!$M$12,(Model!$AJ$13*BD36+Model!$AJ$14*BF36+Model!$AJ$15*BE35+Model!$AJ$16*BE37)/Model!$AJ$17)))</f>
        <v>1.8868240303504535E-13</v>
      </c>
      <c r="BF82" s="15">
        <f ca="1">IF(Model!$M$18=0,NA(),ABS(BF36-IF(AND(Model!$M$16=1,BF$4&gt;=Model!$M$13-0.000000001,BF$4&lt;=Model!$M$13+Model!$M$15+0.000000001,$A36&gt;=Model!$M$14-0.000000001,$A36&lt;=Model!$M$14+Model!$M$15+0.000000001),Model!$M$12,(Model!$AJ$13*BE36+Model!$AJ$14*BG36+Model!$AJ$15*BF35+Model!$AJ$16*BF37)/Model!$AJ$17)))</f>
        <v>2.0577983761427276E-13</v>
      </c>
      <c r="BG82" s="15">
        <f ca="1">IF(Model!$M$18=0,NA(),ABS(BG36-IF(AND(Model!$M$16=1,BG$4&gt;=Model!$M$13-0.000000001,BG$4&lt;=Model!$M$13+Model!$M$15+0.000000001,$A36&gt;=Model!$M$14-0.000000001,$A36&lt;=Model!$M$14+Model!$M$15+0.000000001),Model!$M$12,(Model!$AJ$13*BF36+Model!$AJ$14*BH36+Model!$AJ$15*BG35+Model!$AJ$16*BG37)/Model!$AJ$17)))</f>
        <v>2.2043478153932483E-13</v>
      </c>
      <c r="BH82" s="15">
        <f ca="1">IF(Model!$M$18=0,NA(),ABS(BH36-IF(AND(Model!$M$16=1,BH$4&gt;=Model!$M$13-0.000000001,BH$4&lt;=Model!$M$13+Model!$M$15+0.000000001,$A36&gt;=Model!$M$14-0.000000001,$A36&lt;=Model!$M$14+Model!$M$15+0.000000001),Model!$M$12,(Model!$AJ$13*BG36+Model!$AJ$14*BI36+Model!$AJ$15*BH35+Model!$AJ$16*BH37)/Model!$AJ$17)))</f>
        <v>2.3103741142449508E-13</v>
      </c>
      <c r="BI82" s="15">
        <f ca="1">IF(Model!$M$18=0,NA(),ABS(BI36-IF(AND(Model!$M$16=1,BI$4&gt;=Model!$M$13-0.000000001,BI$4&lt;=Model!$M$13+Model!$M$15+0.000000001,$A36&gt;=Model!$M$14-0.000000001,$A36&lt;=Model!$M$14+Model!$M$15+0.000000001),Model!$M$12,(Model!$AJ$13*BH36+Model!$AJ$14*BJ36+Model!$AJ$15*BI35+Model!$AJ$16*BI37)/Model!$AJ$17)))</f>
        <v>2.3503421431314564E-13</v>
      </c>
      <c r="BJ82" s="15">
        <f ca="1">IF(Model!$M$18=0,NA(),ABS(BJ36-IF(AND(Model!$M$16=1,BJ$4&gt;=Model!$M$13-0.000000001,BJ$4&lt;=Model!$M$13+Model!$M$15+0.000000001,$A36&gt;=Model!$M$14-0.000000001,$A36&lt;=Model!$M$14+Model!$M$15+0.000000001),Model!$M$12,BI36)))</f>
        <v>0</v>
      </c>
      <c r="BK82" s="1"/>
    </row>
    <row r="83" spans="1:63" ht="13.5" customHeight="1">
      <c r="A83" s="1"/>
      <c r="B83" s="15">
        <f>IF(Model!$M$18=0,NA(),ABS(B37-IF(AND(Model!$M$16=1,B$4&gt;=Model!$M$13-0.000000001,B$4&lt;=Model!$M$13+Model!$M$15+0.000000001,$A37&gt;=Model!$M$14-0.000000001,$A37&lt;=Model!$M$14+Model!$M$15+0.000000001),Model!$M$12,Model!$M$11)))</f>
        <v>0</v>
      </c>
      <c r="C83" s="15">
        <f ca="1">IF(Model!$M$18=0,NA(),ABS(C37-IF(AND(Model!$M$16=1,C$4&gt;=Model!$M$13-0.000000001,C$4&lt;=Model!$M$13+Model!$M$15+0.000000001,$A37&gt;=Model!$M$14-0.000000001,$A37&lt;=Model!$M$14+Model!$M$15+0.000000001),Model!$M$12,(Model!$AJ$13*B37+Model!$AJ$14*D37+Model!$AJ$15*C36+Model!$AJ$16*C38)/Model!$AJ$17)))</f>
        <v>0</v>
      </c>
      <c r="D83" s="15">
        <f ca="1">IF(Model!$M$18=0,NA(),ABS(D37-IF(AND(Model!$M$16=1,D$4&gt;=Model!$M$13-0.000000001,D$4&lt;=Model!$M$13+Model!$M$15+0.000000001,$A37&gt;=Model!$M$14-0.000000001,$A37&lt;=Model!$M$14+Model!$M$15+0.000000001),Model!$M$12,(Model!$AJ$13*C37+Model!$AJ$14*E37+Model!$AJ$15*D36+Model!$AJ$16*D38)/Model!$AJ$17)))</f>
        <v>1.1102230246251565E-16</v>
      </c>
      <c r="E83" s="15">
        <f ca="1">IF(Model!$M$18=0,NA(),ABS(E37-IF(AND(Model!$M$16=1,E$4&gt;=Model!$M$13-0.000000001,E$4&lt;=Model!$M$13+Model!$M$15+0.000000001,$A37&gt;=Model!$M$14-0.000000001,$A37&lt;=Model!$M$14+Model!$M$15+0.000000001),Model!$M$12,(Model!$AJ$13*D37+Model!$AJ$14*F37+Model!$AJ$15*E36+Model!$AJ$16*E38)/Model!$AJ$17)))</f>
        <v>1.1102230246251565E-16</v>
      </c>
      <c r="F83" s="15">
        <f ca="1">IF(Model!$M$18=0,NA(),ABS(F37-IF(AND(Model!$M$16=1,F$4&gt;=Model!$M$13-0.000000001,F$4&lt;=Model!$M$13+Model!$M$15+0.000000001,$A37&gt;=Model!$M$14-0.000000001,$A37&lt;=Model!$M$14+Model!$M$15+0.000000001),Model!$M$12,(Model!$AJ$13*E37+Model!$AJ$14*G37+Model!$AJ$15*F36+Model!$AJ$16*F38)/Model!$AJ$17)))</f>
        <v>2.2204460492503131E-16</v>
      </c>
      <c r="G83" s="15">
        <f ca="1">IF(Model!$M$18=0,NA(),ABS(G37-IF(AND(Model!$M$16=1,G$4&gt;=Model!$M$13-0.000000001,G$4&lt;=Model!$M$13+Model!$M$15+0.000000001,$A37&gt;=Model!$M$14-0.000000001,$A37&lt;=Model!$M$14+Model!$M$15+0.000000001),Model!$M$12,(Model!$AJ$13*F37+Model!$AJ$14*H37+Model!$AJ$15*G36+Model!$AJ$16*G38)/Model!$AJ$17)))</f>
        <v>1.1102230246251565E-16</v>
      </c>
      <c r="H83" s="15">
        <f ca="1">IF(Model!$M$18=0,NA(),ABS(H37-IF(AND(Model!$M$16=1,H$4&gt;=Model!$M$13-0.000000001,H$4&lt;=Model!$M$13+Model!$M$15+0.000000001,$A37&gt;=Model!$M$14-0.000000001,$A37&lt;=Model!$M$14+Model!$M$15+0.000000001),Model!$M$12,(Model!$AJ$13*G37+Model!$AJ$14*I37+Model!$AJ$15*H36+Model!$AJ$16*H38)/Model!$AJ$17)))</f>
        <v>2.2204460492503131E-16</v>
      </c>
      <c r="I83" s="15">
        <f ca="1">IF(Model!$M$18=0,NA(),ABS(I37-IF(AND(Model!$M$16=1,I$4&gt;=Model!$M$13-0.000000001,I$4&lt;=Model!$M$13+Model!$M$15+0.000000001,$A37&gt;=Model!$M$14-0.000000001,$A37&lt;=Model!$M$14+Model!$M$15+0.000000001),Model!$M$12,(Model!$AJ$13*H37+Model!$AJ$14*J37+Model!$AJ$15*I36+Model!$AJ$16*I38)/Model!$AJ$17)))</f>
        <v>0</v>
      </c>
      <c r="J83" s="15">
        <f ca="1">IF(Model!$M$18=0,NA(),ABS(J37-IF(AND(Model!$M$16=1,J$4&gt;=Model!$M$13-0.000000001,J$4&lt;=Model!$M$13+Model!$M$15+0.000000001,$A37&gt;=Model!$M$14-0.000000001,$A37&lt;=Model!$M$14+Model!$M$15+0.000000001),Model!$M$12,(Model!$AJ$13*I37+Model!$AJ$14*K37+Model!$AJ$15*J36+Model!$AJ$16*J38)/Model!$AJ$17)))</f>
        <v>1.1102230246251565E-16</v>
      </c>
      <c r="K83" s="15">
        <f ca="1">IF(Model!$M$18=0,NA(),ABS(K37-IF(AND(Model!$M$16=1,K$4&gt;=Model!$M$13-0.000000001,K$4&lt;=Model!$M$13+Model!$M$15+0.000000001,$A37&gt;=Model!$M$14-0.000000001,$A37&lt;=Model!$M$14+Model!$M$15+0.000000001),Model!$M$12,(Model!$AJ$13*J37+Model!$AJ$14*L37+Model!$AJ$15*K36+Model!$AJ$16*K38)/Model!$AJ$17)))</f>
        <v>3.3306690738754696E-16</v>
      </c>
      <c r="L83" s="15">
        <f ca="1">IF(Model!$M$18=0,NA(),ABS(L37-IF(AND(Model!$M$16=1,L$4&gt;=Model!$M$13-0.000000001,L$4&lt;=Model!$M$13+Model!$M$15+0.000000001,$A37&gt;=Model!$M$14-0.000000001,$A37&lt;=Model!$M$14+Model!$M$15+0.000000001),Model!$M$12,(Model!$AJ$13*K37+Model!$AJ$14*M37+Model!$AJ$15*L36+Model!$AJ$16*L38)/Model!$AJ$17)))</f>
        <v>2.2204460492503131E-16</v>
      </c>
      <c r="M83" s="15">
        <f ca="1">IF(Model!$M$18=0,NA(),ABS(M37-IF(AND(Model!$M$16=1,M$4&gt;=Model!$M$13-0.000000001,M$4&lt;=Model!$M$13+Model!$M$15+0.000000001,$A37&gt;=Model!$M$14-0.000000001,$A37&lt;=Model!$M$14+Model!$M$15+0.000000001),Model!$M$12,(Model!$AJ$13*L37+Model!$AJ$14*N37+Model!$AJ$15*M36+Model!$AJ$16*M38)/Model!$AJ$17)))</f>
        <v>3.3306690738754696E-16</v>
      </c>
      <c r="N83" s="15">
        <f ca="1">IF(Model!$M$18=0,NA(),ABS(N37-IF(AND(Model!$M$16=1,N$4&gt;=Model!$M$13-0.000000001,N$4&lt;=Model!$M$13+Model!$M$15+0.000000001,$A37&gt;=Model!$M$14-0.000000001,$A37&lt;=Model!$M$14+Model!$M$15+0.000000001),Model!$M$12,(Model!$AJ$13*M37+Model!$AJ$14*O37+Model!$AJ$15*N36+Model!$AJ$16*N38)/Model!$AJ$17)))</f>
        <v>1.1102230246251565E-16</v>
      </c>
      <c r="O83" s="15">
        <f ca="1">IF(Model!$M$18=0,NA(),ABS(O37-IF(AND(Model!$M$16=1,O$4&gt;=Model!$M$13-0.000000001,O$4&lt;=Model!$M$13+Model!$M$15+0.000000001,$A37&gt;=Model!$M$14-0.000000001,$A37&lt;=Model!$M$14+Model!$M$15+0.000000001),Model!$M$12,(Model!$AJ$13*N37+Model!$AJ$14*P37+Model!$AJ$15*O36+Model!$AJ$16*O38)/Model!$AJ$17)))</f>
        <v>1.1102230246251565E-16</v>
      </c>
      <c r="P83" s="15">
        <f ca="1">IF(Model!$M$18=0,NA(),ABS(P37-IF(AND(Model!$M$16=1,P$4&gt;=Model!$M$13-0.000000001,P$4&lt;=Model!$M$13+Model!$M$15+0.000000001,$A37&gt;=Model!$M$14-0.000000001,$A37&lt;=Model!$M$14+Model!$M$15+0.000000001),Model!$M$12,(Model!$AJ$13*O37+Model!$AJ$14*Q37+Model!$AJ$15*P36+Model!$AJ$16*P38)/Model!$AJ$17)))</f>
        <v>2.2204460492503131E-16</v>
      </c>
      <c r="Q83" s="15">
        <f ca="1">IF(Model!$M$18=0,NA(),ABS(Q37-IF(AND(Model!$M$16=1,Q$4&gt;=Model!$M$13-0.000000001,Q$4&lt;=Model!$M$13+Model!$M$15+0.000000001,$A37&gt;=Model!$M$14-0.000000001,$A37&lt;=Model!$M$14+Model!$M$15+0.000000001),Model!$M$12,(Model!$AJ$13*P37+Model!$AJ$14*R37+Model!$AJ$15*Q36+Model!$AJ$16*Q38)/Model!$AJ$17)))</f>
        <v>3.3306690738754696E-16</v>
      </c>
      <c r="R83" s="15">
        <f ca="1">IF(Model!$M$18=0,NA(),ABS(R37-IF(AND(Model!$M$16=1,R$4&gt;=Model!$M$13-0.000000001,R$4&lt;=Model!$M$13+Model!$M$15+0.000000001,$A37&gt;=Model!$M$14-0.000000001,$A37&lt;=Model!$M$14+Model!$M$15+0.000000001),Model!$M$12,(Model!$AJ$13*Q37+Model!$AJ$14*S37+Model!$AJ$15*R36+Model!$AJ$16*R38)/Model!$AJ$17)))</f>
        <v>2.2204460492503131E-16</v>
      </c>
      <c r="S83" s="15">
        <f ca="1">IF(Model!$M$18=0,NA(),ABS(S37-IF(AND(Model!$M$16=1,S$4&gt;=Model!$M$13-0.000000001,S$4&lt;=Model!$M$13+Model!$M$15+0.000000001,$A37&gt;=Model!$M$14-0.000000001,$A37&lt;=Model!$M$14+Model!$M$15+0.000000001),Model!$M$12,(Model!$AJ$13*R37+Model!$AJ$14*T37+Model!$AJ$15*S36+Model!$AJ$16*S38)/Model!$AJ$17)))</f>
        <v>1.1102230246251565E-16</v>
      </c>
      <c r="T83" s="15">
        <f ca="1">IF(Model!$M$18=0,NA(),ABS(T37-IF(AND(Model!$M$16=1,T$4&gt;=Model!$M$13-0.000000001,T$4&lt;=Model!$M$13+Model!$M$15+0.000000001,$A37&gt;=Model!$M$14-0.000000001,$A37&lt;=Model!$M$14+Model!$M$15+0.000000001),Model!$M$12,(Model!$AJ$13*S37+Model!$AJ$14*U37+Model!$AJ$15*T36+Model!$AJ$16*T38)/Model!$AJ$17)))</f>
        <v>2.2204460492503131E-16</v>
      </c>
      <c r="U83" s="15">
        <f ca="1">IF(Model!$M$18=0,NA(),ABS(U37-IF(AND(Model!$M$16=1,U$4&gt;=Model!$M$13-0.000000001,U$4&lt;=Model!$M$13+Model!$M$15+0.000000001,$A37&gt;=Model!$M$14-0.000000001,$A37&lt;=Model!$M$14+Model!$M$15+0.000000001),Model!$M$12,(Model!$AJ$13*T37+Model!$AJ$14*V37+Model!$AJ$15*U36+Model!$AJ$16*U38)/Model!$AJ$17)))</f>
        <v>2.2204460492503131E-16</v>
      </c>
      <c r="V83" s="15">
        <f ca="1">IF(Model!$M$18=0,NA(),ABS(V37-IF(AND(Model!$M$16=1,V$4&gt;=Model!$M$13-0.000000001,V$4&lt;=Model!$M$13+Model!$M$15+0.000000001,$A37&gt;=Model!$M$14-0.000000001,$A37&lt;=Model!$M$14+Model!$M$15+0.000000001),Model!$M$12,(Model!$AJ$13*U37+Model!$AJ$14*W37+Model!$AJ$15*V36+Model!$AJ$16*V38)/Model!$AJ$17)))</f>
        <v>2.2204460492503131E-16</v>
      </c>
      <c r="W83" s="15">
        <f ca="1">IF(Model!$M$18=0,NA(),ABS(W37-IF(AND(Model!$M$16=1,W$4&gt;=Model!$M$13-0.000000001,W$4&lt;=Model!$M$13+Model!$M$15+0.000000001,$A37&gt;=Model!$M$14-0.000000001,$A37&lt;=Model!$M$14+Model!$M$15+0.000000001),Model!$M$12,(Model!$AJ$13*V37+Model!$AJ$14*X37+Model!$AJ$15*W36+Model!$AJ$16*W38)/Model!$AJ$17)))</f>
        <v>3.3306690738754696E-16</v>
      </c>
      <c r="X83" s="15">
        <f ca="1">IF(Model!$M$18=0,NA(),ABS(X37-IF(AND(Model!$M$16=1,X$4&gt;=Model!$M$13-0.000000001,X$4&lt;=Model!$M$13+Model!$M$15+0.000000001,$A37&gt;=Model!$M$14-0.000000001,$A37&lt;=Model!$M$14+Model!$M$15+0.000000001),Model!$M$12,(Model!$AJ$13*W37+Model!$AJ$14*Y37+Model!$AJ$15*X36+Model!$AJ$16*X38)/Model!$AJ$17)))</f>
        <v>4.4408920985006262E-16</v>
      </c>
      <c r="Y83" s="15">
        <f ca="1">IF(Model!$M$18=0,NA(),ABS(Y37-IF(AND(Model!$M$16=1,Y$4&gt;=Model!$M$13-0.000000001,Y$4&lt;=Model!$M$13+Model!$M$15+0.000000001,$A37&gt;=Model!$M$14-0.000000001,$A37&lt;=Model!$M$14+Model!$M$15+0.000000001),Model!$M$12,(Model!$AJ$13*X37+Model!$AJ$14*Z37+Model!$AJ$15*Y36+Model!$AJ$16*Y38)/Model!$AJ$17)))</f>
        <v>4.4408920985006262E-16</v>
      </c>
      <c r="Z83" s="15">
        <f ca="1">IF(Model!$M$18=0,NA(),ABS(Z37-IF(AND(Model!$M$16=1,Z$4&gt;=Model!$M$13-0.000000001,Z$4&lt;=Model!$M$13+Model!$M$15+0.000000001,$A37&gt;=Model!$M$14-0.000000001,$A37&lt;=Model!$M$14+Model!$M$15+0.000000001),Model!$M$12,(Model!$AJ$13*Y37+Model!$AJ$14*AA37+Model!$AJ$15*Z36+Model!$AJ$16*Z38)/Model!$AJ$17)))</f>
        <v>4.4408920985006262E-16</v>
      </c>
      <c r="AA83" s="15">
        <f ca="1">IF(Model!$M$18=0,NA(),ABS(AA37-IF(AND(Model!$M$16=1,AA$4&gt;=Model!$M$13-0.000000001,AA$4&lt;=Model!$M$13+Model!$M$15+0.000000001,$A37&gt;=Model!$M$14-0.000000001,$A37&lt;=Model!$M$14+Model!$M$15+0.000000001),Model!$M$12,(Model!$AJ$13*Z37+Model!$AJ$14*AB37+Model!$AJ$15*AA36+Model!$AJ$16*AA38)/Model!$AJ$17)))</f>
        <v>7.7715611723760958E-16</v>
      </c>
      <c r="AB83" s="15">
        <f ca="1">IF(Model!$M$18=0,NA(),ABS(AB37-IF(AND(Model!$M$16=1,AB$4&gt;=Model!$M$13-0.000000001,AB$4&lt;=Model!$M$13+Model!$M$15+0.000000001,$A37&gt;=Model!$M$14-0.000000001,$A37&lt;=Model!$M$14+Model!$M$15+0.000000001),Model!$M$12,(Model!$AJ$13*AA37+Model!$AJ$14*AC37+Model!$AJ$15*AB36+Model!$AJ$16*AB38)/Model!$AJ$17)))</f>
        <v>8.8817841970012523E-16</v>
      </c>
      <c r="AC83" s="15">
        <f ca="1">IF(Model!$M$18=0,NA(),ABS(AC37-IF(AND(Model!$M$16=1,AC$4&gt;=Model!$M$13-0.000000001,AC$4&lt;=Model!$M$13+Model!$M$15+0.000000001,$A37&gt;=Model!$M$14-0.000000001,$A37&lt;=Model!$M$14+Model!$M$15+0.000000001),Model!$M$12,(Model!$AJ$13*AB37+Model!$AJ$14*AD37+Model!$AJ$15*AC36+Model!$AJ$16*AC38)/Model!$AJ$17)))</f>
        <v>1.1102230246251565E-15</v>
      </c>
      <c r="AD83" s="15">
        <f ca="1">IF(Model!$M$18=0,NA(),ABS(AD37-IF(AND(Model!$M$16=1,AD$4&gt;=Model!$M$13-0.000000001,AD$4&lt;=Model!$M$13+Model!$M$15+0.000000001,$A37&gt;=Model!$M$14-0.000000001,$A37&lt;=Model!$M$14+Model!$M$15+0.000000001),Model!$M$12,(Model!$AJ$13*AC37+Model!$AJ$14*AE37+Model!$AJ$15*AD36+Model!$AJ$16*AD38)/Model!$AJ$17)))</f>
        <v>1.4432899320127035E-15</v>
      </c>
      <c r="AE83" s="15">
        <f ca="1">IF(Model!$M$18=0,NA(),ABS(AE37-IF(AND(Model!$M$16=1,AE$4&gt;=Model!$M$13-0.000000001,AE$4&lt;=Model!$M$13+Model!$M$15+0.000000001,$A37&gt;=Model!$M$14-0.000000001,$A37&lt;=Model!$M$14+Model!$M$15+0.000000001),Model!$M$12,(Model!$AJ$13*AD37+Model!$AJ$14*AF37+Model!$AJ$15*AE36+Model!$AJ$16*AE38)/Model!$AJ$17)))</f>
        <v>1.6653345369377348E-15</v>
      </c>
      <c r="AF83" s="15">
        <f ca="1">IF(Model!$M$18=0,NA(),ABS(AF37-IF(AND(Model!$M$16=1,AF$4&gt;=Model!$M$13-0.000000001,AF$4&lt;=Model!$M$13+Model!$M$15+0.000000001,$A37&gt;=Model!$M$14-0.000000001,$A37&lt;=Model!$M$14+Model!$M$15+0.000000001),Model!$M$12,(Model!$AJ$13*AE37+Model!$AJ$14*AG37+Model!$AJ$15*AF36+Model!$AJ$16*AF38)/Model!$AJ$17)))</f>
        <v>2.2204460492503131E-15</v>
      </c>
      <c r="AG83" s="15">
        <f ca="1">IF(Model!$M$18=0,NA(),ABS(AG37-IF(AND(Model!$M$16=1,AG$4&gt;=Model!$M$13-0.000000001,AG$4&lt;=Model!$M$13+Model!$M$15+0.000000001,$A37&gt;=Model!$M$14-0.000000001,$A37&lt;=Model!$M$14+Model!$M$15+0.000000001),Model!$M$12,(Model!$AJ$13*AF37+Model!$AJ$14*AH37+Model!$AJ$15*AG36+Model!$AJ$16*AG38)/Model!$AJ$17)))</f>
        <v>2.886579864025407E-15</v>
      </c>
      <c r="AH83" s="15">
        <f ca="1">IF(Model!$M$18=0,NA(),ABS(AH37-IF(AND(Model!$M$16=1,AH$4&gt;=Model!$M$13-0.000000001,AH$4&lt;=Model!$M$13+Model!$M$15+0.000000001,$A37&gt;=Model!$M$14-0.000000001,$A37&lt;=Model!$M$14+Model!$M$15+0.000000001),Model!$M$12,(Model!$AJ$13*AG37+Model!$AJ$14*AI37+Model!$AJ$15*AH36+Model!$AJ$16*AH38)/Model!$AJ$17)))</f>
        <v>3.4416913763379853E-15</v>
      </c>
      <c r="AI83" s="15">
        <f ca="1">IF(Model!$M$18=0,NA(),ABS(AI37-IF(AND(Model!$M$16=1,AI$4&gt;=Model!$M$13-0.000000001,AI$4&lt;=Model!$M$13+Model!$M$15+0.000000001,$A37&gt;=Model!$M$14-0.000000001,$A37&lt;=Model!$M$14+Model!$M$15+0.000000001),Model!$M$12,(Model!$AJ$13*AH37+Model!$AJ$14*AJ37+Model!$AJ$15*AI36+Model!$AJ$16*AI38)/Model!$AJ$17)))</f>
        <v>4.3298697960381105E-15</v>
      </c>
      <c r="AJ83" s="15">
        <f ca="1">IF(Model!$M$18=0,NA(),ABS(AJ37-IF(AND(Model!$M$16=1,AJ$4&gt;=Model!$M$13-0.000000001,AJ$4&lt;=Model!$M$13+Model!$M$15+0.000000001,$A37&gt;=Model!$M$14-0.000000001,$A37&lt;=Model!$M$14+Model!$M$15+0.000000001),Model!$M$12,(Model!$AJ$13*AI37+Model!$AJ$14*AK37+Model!$AJ$15*AJ36+Model!$AJ$16*AJ38)/Model!$AJ$17)))</f>
        <v>5.440092820663267E-15</v>
      </c>
      <c r="AK83" s="15">
        <f ca="1">IF(Model!$M$18=0,NA(),ABS(AK37-IF(AND(Model!$M$16=1,AK$4&gt;=Model!$M$13-0.000000001,AK$4&lt;=Model!$M$13+Model!$M$15+0.000000001,$A37&gt;=Model!$M$14-0.000000001,$A37&lt;=Model!$M$14+Model!$M$15+0.000000001),Model!$M$12,(Model!$AJ$13*AJ37+Model!$AJ$14*AL37+Model!$AJ$15*AK36+Model!$AJ$16*AK38)/Model!$AJ$17)))</f>
        <v>6.6613381477509392E-15</v>
      </c>
      <c r="AL83" s="15">
        <f ca="1">IF(Model!$M$18=0,NA(),ABS(AL37-IF(AND(Model!$M$16=1,AL$4&gt;=Model!$M$13-0.000000001,AL$4&lt;=Model!$M$13+Model!$M$15+0.000000001,$A37&gt;=Model!$M$14-0.000000001,$A37&lt;=Model!$M$14+Model!$M$15+0.000000001),Model!$M$12,(Model!$AJ$13*AK37+Model!$AJ$14*AM37+Model!$AJ$15*AL36+Model!$AJ$16*AL38)/Model!$AJ$17)))</f>
        <v>8.4376949871511897E-15</v>
      </c>
      <c r="AM83" s="15">
        <f ca="1">IF(Model!$M$18=0,NA(),ABS(AM37-IF(AND(Model!$M$16=1,AM$4&gt;=Model!$M$13-0.000000001,AM$4&lt;=Model!$M$13+Model!$M$15+0.000000001,$A37&gt;=Model!$M$14-0.000000001,$A37&lt;=Model!$M$14+Model!$M$15+0.000000001),Model!$M$12,(Model!$AJ$13*AL37+Model!$AJ$14*AN37+Model!$AJ$15*AM36+Model!$AJ$16*AM38)/Model!$AJ$17)))</f>
        <v>1.0325074129013956E-14</v>
      </c>
      <c r="AN83" s="15">
        <f ca="1">IF(Model!$M$18=0,NA(),ABS(AN37-IF(AND(Model!$M$16=1,AN$4&gt;=Model!$M$13-0.000000001,AN$4&lt;=Model!$M$13+Model!$M$15+0.000000001,$A37&gt;=Model!$M$14-0.000000001,$A37&lt;=Model!$M$14+Model!$M$15+0.000000001),Model!$M$12,(Model!$AJ$13*AM37+Model!$AJ$14*AO37+Model!$AJ$15*AN36+Model!$AJ$16*AN38)/Model!$AJ$17)))</f>
        <v>1.2434497875801753E-14</v>
      </c>
      <c r="AO83" s="15">
        <f ca="1">IF(Model!$M$18=0,NA(),ABS(AO37-IF(AND(Model!$M$16=1,AO$4&gt;=Model!$M$13-0.000000001,AO$4&lt;=Model!$M$13+Model!$M$15+0.000000001,$A37&gt;=Model!$M$14-0.000000001,$A37&lt;=Model!$M$14+Model!$M$15+0.000000001),Model!$M$12,(Model!$AJ$13*AN37+Model!$AJ$14*AP37+Model!$AJ$15*AO36+Model!$AJ$16*AO38)/Model!$AJ$17)))</f>
        <v>1.532107773982716E-14</v>
      </c>
      <c r="AP83" s="15">
        <f ca="1">IF(Model!$M$18=0,NA(),ABS(AP37-IF(AND(Model!$M$16=1,AP$4&gt;=Model!$M$13-0.000000001,AP$4&lt;=Model!$M$13+Model!$M$15+0.000000001,$A37&gt;=Model!$M$14-0.000000001,$A37&lt;=Model!$M$14+Model!$M$15+0.000000001),Model!$M$12,(Model!$AJ$13*AO37+Model!$AJ$14*AQ37+Model!$AJ$15*AP36+Model!$AJ$16*AP38)/Model!$AJ$17)))</f>
        <v>1.865174681370263E-14</v>
      </c>
      <c r="AQ83" s="15">
        <f ca="1">IF(Model!$M$18=0,NA(),ABS(AQ37-IF(AND(Model!$M$16=1,AQ$4&gt;=Model!$M$13-0.000000001,AQ$4&lt;=Model!$M$13+Model!$M$15+0.000000001,$A37&gt;=Model!$M$14-0.000000001,$A37&lt;=Model!$M$14+Model!$M$15+0.000000001),Model!$M$12,(Model!$AJ$13*AP37+Model!$AJ$14*AR37+Model!$AJ$15*AQ36+Model!$AJ$16*AQ38)/Model!$AJ$17)))</f>
        <v>2.2648549702353193E-14</v>
      </c>
      <c r="AR83" s="15">
        <f ca="1">IF(Model!$M$18=0,NA(),ABS(AR37-IF(AND(Model!$M$16=1,AR$4&gt;=Model!$M$13-0.000000001,AR$4&lt;=Model!$M$13+Model!$M$15+0.000000001,$A37&gt;=Model!$M$14-0.000000001,$A37&lt;=Model!$M$14+Model!$M$15+0.000000001),Model!$M$12,(Model!$AJ$13*AQ37+Model!$AJ$14*AS37+Model!$AJ$15*AR36+Model!$AJ$16*AR38)/Model!$AJ$17)))</f>
        <v>2.7311486405778851E-14</v>
      </c>
      <c r="AS83" s="15">
        <f ca="1">IF(Model!$M$18=0,NA(),ABS(AS37-IF(AND(Model!$M$16=1,AS$4&gt;=Model!$M$13-0.000000001,AS$4&lt;=Model!$M$13+Model!$M$15+0.000000001,$A37&gt;=Model!$M$14-0.000000001,$A37&lt;=Model!$M$14+Model!$M$15+0.000000001),Model!$M$12,(Model!$AJ$13*AR37+Model!$AJ$14*AT37+Model!$AJ$15*AS36+Model!$AJ$16*AS38)/Model!$AJ$17)))</f>
        <v>3.2751579226442118E-14</v>
      </c>
      <c r="AT83" s="15">
        <f ca="1">IF(Model!$M$18=0,NA(),ABS(AT37-IF(AND(Model!$M$16=1,AT$4&gt;=Model!$M$13-0.000000001,AT$4&lt;=Model!$M$13+Model!$M$15+0.000000001,$A37&gt;=Model!$M$14-0.000000001,$A37&lt;=Model!$M$14+Model!$M$15+0.000000001),Model!$M$12,(Model!$AJ$13*AS37+Model!$AJ$14*AU37+Model!$AJ$15*AT36+Model!$AJ$16*AT38)/Model!$AJ$17)))</f>
        <v>3.9301895071730542E-14</v>
      </c>
      <c r="AU83" s="15">
        <f ca="1">IF(Model!$M$18=0,NA(),ABS(AU37-IF(AND(Model!$M$16=1,AU$4&gt;=Model!$M$13-0.000000001,AU$4&lt;=Model!$M$13+Model!$M$15+0.000000001,$A37&gt;=Model!$M$14-0.000000001,$A37&lt;=Model!$M$14+Model!$M$15+0.000000001),Model!$M$12,(Model!$AJ$13*AT37+Model!$AJ$14*AV37+Model!$AJ$15*AU36+Model!$AJ$16*AU38)/Model!$AJ$17)))</f>
        <v>4.6629367034256575E-14</v>
      </c>
      <c r="AV83" s="15">
        <f ca="1">IF(Model!$M$18=0,NA(),ABS(AV37-IF(AND(Model!$M$16=1,AV$4&gt;=Model!$M$13-0.000000001,AV$4&lt;=Model!$M$13+Model!$M$15+0.000000001,$A37&gt;=Model!$M$14-0.000000001,$A37&lt;=Model!$M$14+Model!$M$15+0.000000001),Model!$M$12,(Model!$AJ$13*AU37+Model!$AJ$14*AW37+Model!$AJ$15*AV36+Model!$AJ$16*AV38)/Model!$AJ$17)))</f>
        <v>5.5289106626332796E-14</v>
      </c>
      <c r="AW83" s="15">
        <f ca="1">IF(Model!$M$18=0,NA(),ABS(AW37-IF(AND(Model!$M$16=1,AW$4&gt;=Model!$M$13-0.000000001,AW$4&lt;=Model!$M$13+Model!$M$15+0.000000001,$A37&gt;=Model!$M$14-0.000000001,$A37&lt;=Model!$M$14+Model!$M$15+0.000000001),Model!$M$12,(Model!$AJ$13*AV37+Model!$AJ$14*AX37+Model!$AJ$15*AW36+Model!$AJ$16*AW38)/Model!$AJ$17)))</f>
        <v>6.5059069243034173E-14</v>
      </c>
      <c r="AX83" s="15">
        <f ca="1">IF(Model!$M$18=0,NA(),ABS(AX37-IF(AND(Model!$M$16=1,AX$4&gt;=Model!$M$13-0.000000001,AX$4&lt;=Model!$M$13+Model!$M$15+0.000000001,$A37&gt;=Model!$M$14-0.000000001,$A37&lt;=Model!$M$14+Model!$M$15+0.000000001),Model!$M$12,(Model!$AJ$13*AW37+Model!$AJ$14*AY37+Model!$AJ$15*AX36+Model!$AJ$16*AX38)/Model!$AJ$17)))</f>
        <v>7.6272321791748254E-14</v>
      </c>
      <c r="AY83" s="15">
        <f ca="1">IF(Model!$M$18=0,NA(),ABS(AY37-IF(AND(Model!$M$16=1,AY$4&gt;=Model!$M$13-0.000000001,AY$4&lt;=Model!$M$13+Model!$M$15+0.000000001,$A37&gt;=Model!$M$14-0.000000001,$A37&lt;=Model!$M$14+Model!$M$15+0.000000001),Model!$M$12,(Model!$AJ$13*AX37+Model!$AJ$14*AZ37+Model!$AJ$15*AY36+Model!$AJ$16*AY38)/Model!$AJ$17)))</f>
        <v>8.8817841970012523E-14</v>
      </c>
      <c r="AZ83" s="15">
        <f ca="1">IF(Model!$M$18=0,NA(),ABS(AZ37-IF(AND(Model!$M$16=1,AZ$4&gt;=Model!$M$13-0.000000001,AZ$4&lt;=Model!$M$13+Model!$M$15+0.000000001,$A37&gt;=Model!$M$14-0.000000001,$A37&lt;=Model!$M$14+Model!$M$15+0.000000001),Model!$M$12,(Model!$AJ$13*AY37+Model!$AJ$14*BA37+Model!$AJ$15*AZ36+Model!$AJ$16*AZ38)/Model!$AJ$17)))</f>
        <v>1.028066520802895E-13</v>
      </c>
      <c r="BA83" s="15">
        <f ca="1">IF(Model!$M$18=0,NA(),ABS(BA37-IF(AND(Model!$M$16=1,BA$4&gt;=Model!$M$13-0.000000001,BA$4&lt;=Model!$M$13+Model!$M$15+0.000000001,$A37&gt;=Model!$M$14-0.000000001,$A37&lt;=Model!$M$14+Model!$M$15+0.000000001),Model!$M$12,(Model!$AJ$13*AZ37+Model!$AJ$14*BB37+Model!$AJ$15*BA36+Model!$AJ$16*BA38)/Model!$AJ$17)))</f>
        <v>1.1812772982011666E-13</v>
      </c>
      <c r="BB83" s="15">
        <f ca="1">IF(Model!$M$18=0,NA(),ABS(BB37-IF(AND(Model!$M$16=1,BB$4&gt;=Model!$M$13-0.000000001,BB$4&lt;=Model!$M$13+Model!$M$15+0.000000001,$A37&gt;=Model!$M$14-0.000000001,$A37&lt;=Model!$M$14+Model!$M$15+0.000000001),Model!$M$12,(Model!$AJ$13*BA37+Model!$AJ$14*BC37+Model!$AJ$15*BB36+Model!$AJ$16*BB38)/Model!$AJ$17)))</f>
        <v>1.34781075189494E-13</v>
      </c>
      <c r="BC83" s="15">
        <f ca="1">IF(Model!$M$18=0,NA(),ABS(BC37-IF(AND(Model!$M$16=1,BC$4&gt;=Model!$M$13-0.000000001,BC$4&lt;=Model!$M$13+Model!$M$15+0.000000001,$A37&gt;=Model!$M$14-0.000000001,$A37&lt;=Model!$M$14+Model!$M$15+0.000000001),Model!$M$12,(Model!$AJ$13*BB37+Model!$AJ$14*BD37+Model!$AJ$15*BC36+Model!$AJ$16*BC38)/Model!$AJ$17)))</f>
        <v>1.5221157667610896E-13</v>
      </c>
      <c r="BD83" s="15">
        <f ca="1">IF(Model!$M$18=0,NA(),ABS(BD37-IF(AND(Model!$M$16=1,BD$4&gt;=Model!$M$13-0.000000001,BD$4&lt;=Model!$M$13+Model!$M$15+0.000000001,$A37&gt;=Model!$M$14-0.000000001,$A37&lt;=Model!$M$14+Model!$M$15+0.000000001),Model!$M$12,(Model!$AJ$13*BC37+Model!$AJ$14*BE37+Model!$AJ$15*BD36+Model!$AJ$16*BD38)/Model!$AJ$17)))</f>
        <v>1.7036372312873027E-13</v>
      </c>
      <c r="BE83" s="15">
        <f ca="1">IF(Model!$M$18=0,NA(),ABS(BE37-IF(AND(Model!$M$16=1,BE$4&gt;=Model!$M$13-0.000000001,BE$4&lt;=Model!$M$13+Model!$M$15+0.000000001,$A37&gt;=Model!$M$14-0.000000001,$A37&lt;=Model!$M$14+Model!$M$15+0.000000001),Model!$M$12,(Model!$AJ$13*BD37+Model!$AJ$14*BF37+Model!$AJ$15*BE36+Model!$AJ$16*BE38)/Model!$AJ$17)))</f>
        <v>1.8840484727888906E-13</v>
      </c>
      <c r="BF83" s="15">
        <f ca="1">IF(Model!$M$18=0,NA(),ABS(BF37-IF(AND(Model!$M$16=1,BF$4&gt;=Model!$M$13-0.000000001,BF$4&lt;=Model!$M$13+Model!$M$15+0.000000001,$A37&gt;=Model!$M$14-0.000000001,$A37&lt;=Model!$M$14+Model!$M$15+0.000000001),Model!$M$12,(Model!$AJ$13*BE37+Model!$AJ$14*BG37+Model!$AJ$15*BF36+Model!$AJ$16*BF38)/Model!$AJ$17)))</f>
        <v>2.0539125955565396E-13</v>
      </c>
      <c r="BG83" s="15">
        <f ca="1">IF(Model!$M$18=0,NA(),ABS(BG37-IF(AND(Model!$M$16=1,BG$4&gt;=Model!$M$13-0.000000001,BG$4&lt;=Model!$M$13+Model!$M$15+0.000000001,$A37&gt;=Model!$M$14-0.000000001,$A37&lt;=Model!$M$14+Model!$M$15+0.000000001),Model!$M$12,(Model!$AJ$13*BF37+Model!$AJ$14*BH37+Model!$AJ$15*BG36+Model!$AJ$16*BG38)/Model!$AJ$17)))</f>
        <v>2.2004620348070603E-13</v>
      </c>
      <c r="BH83" s="15">
        <f ca="1">IF(Model!$M$18=0,NA(),ABS(BH37-IF(AND(Model!$M$16=1,BH$4&gt;=Model!$M$13-0.000000001,BH$4&lt;=Model!$M$13+Model!$M$15+0.000000001,$A37&gt;=Model!$M$14-0.000000001,$A37&lt;=Model!$M$14+Model!$M$15+0.000000001),Model!$M$12,(Model!$AJ$13*BG37+Model!$AJ$14*BI37+Model!$AJ$15*BH36+Model!$AJ$16*BH38)/Model!$AJ$17)))</f>
        <v>2.3053781106341376E-13</v>
      </c>
      <c r="BI83" s="15">
        <f ca="1">IF(Model!$M$18=0,NA(),ABS(BI37-IF(AND(Model!$M$16=1,BI$4&gt;=Model!$M$13-0.000000001,BI$4&lt;=Model!$M$13+Model!$M$15+0.000000001,$A37&gt;=Model!$M$14-0.000000001,$A37&lt;=Model!$M$14+Model!$M$15+0.000000001),Model!$M$12,(Model!$AJ$13*BH37+Model!$AJ$14*BJ37+Model!$AJ$15*BI36+Model!$AJ$16*BI38)/Model!$AJ$17)))</f>
        <v>2.3464563625452683E-13</v>
      </c>
      <c r="BJ83" s="15">
        <f ca="1">IF(Model!$M$18=0,NA(),ABS(BJ37-IF(AND(Model!$M$16=1,BJ$4&gt;=Model!$M$13-0.000000001,BJ$4&lt;=Model!$M$13+Model!$M$15+0.000000001,$A37&gt;=Model!$M$14-0.000000001,$A37&lt;=Model!$M$14+Model!$M$15+0.000000001),Model!$M$12,BI37)))</f>
        <v>0</v>
      </c>
      <c r="BK83" s="1"/>
    </row>
    <row r="84" spans="1:63" ht="13.5" customHeight="1">
      <c r="A84" s="1"/>
      <c r="B84" s="15">
        <f>IF(Model!$M$18=0,NA(),ABS(B38-IF(AND(Model!$M$16=1,B$4&gt;=Model!$M$13-0.000000001,B$4&lt;=Model!$M$13+Model!$M$15+0.000000001,$A38&gt;=Model!$M$14-0.000000001,$A38&lt;=Model!$M$14+Model!$M$15+0.000000001),Model!$M$12,Model!$M$11)))</f>
        <v>0</v>
      </c>
      <c r="C84" s="15">
        <f ca="1">IF(Model!$M$18=0,NA(),ABS(C38-IF(AND(Model!$M$16=1,C$4&gt;=Model!$M$13-0.000000001,C$4&lt;=Model!$M$13+Model!$M$15+0.000000001,$A38&gt;=Model!$M$14-0.000000001,$A38&lt;=Model!$M$14+Model!$M$15+0.000000001),Model!$M$12,(Model!$AJ$13*B38+Model!$AJ$14*D38+Model!$AJ$15*C37+Model!$AJ$16*C39)/Model!$AJ$17)))</f>
        <v>0</v>
      </c>
      <c r="D84" s="15">
        <f ca="1">IF(Model!$M$18=0,NA(),ABS(D38-IF(AND(Model!$M$16=1,D$4&gt;=Model!$M$13-0.000000001,D$4&lt;=Model!$M$13+Model!$M$15+0.000000001,$A38&gt;=Model!$M$14-0.000000001,$A38&lt;=Model!$M$14+Model!$M$15+0.000000001),Model!$M$12,(Model!$AJ$13*C38+Model!$AJ$14*E38+Model!$AJ$15*D37+Model!$AJ$16*D39)/Model!$AJ$17)))</f>
        <v>1.1102230246251565E-16</v>
      </c>
      <c r="E84" s="15">
        <f ca="1">IF(Model!$M$18=0,NA(),ABS(E38-IF(AND(Model!$M$16=1,E$4&gt;=Model!$M$13-0.000000001,E$4&lt;=Model!$M$13+Model!$M$15+0.000000001,$A38&gt;=Model!$M$14-0.000000001,$A38&lt;=Model!$M$14+Model!$M$15+0.000000001),Model!$M$12,(Model!$AJ$13*D38+Model!$AJ$14*F38+Model!$AJ$15*E37+Model!$AJ$16*E39)/Model!$AJ$17)))</f>
        <v>0</v>
      </c>
      <c r="F84" s="15">
        <f ca="1">IF(Model!$M$18=0,NA(),ABS(F38-IF(AND(Model!$M$16=1,F$4&gt;=Model!$M$13-0.000000001,F$4&lt;=Model!$M$13+Model!$M$15+0.000000001,$A38&gt;=Model!$M$14-0.000000001,$A38&lt;=Model!$M$14+Model!$M$15+0.000000001),Model!$M$12,(Model!$AJ$13*E38+Model!$AJ$14*G38+Model!$AJ$15*F37+Model!$AJ$16*F39)/Model!$AJ$17)))</f>
        <v>2.2204460492503131E-16</v>
      </c>
      <c r="G84" s="15">
        <f ca="1">IF(Model!$M$18=0,NA(),ABS(G38-IF(AND(Model!$M$16=1,G$4&gt;=Model!$M$13-0.000000001,G$4&lt;=Model!$M$13+Model!$M$15+0.000000001,$A38&gt;=Model!$M$14-0.000000001,$A38&lt;=Model!$M$14+Model!$M$15+0.000000001),Model!$M$12,(Model!$AJ$13*F38+Model!$AJ$14*H38+Model!$AJ$15*G37+Model!$AJ$16*G39)/Model!$AJ$17)))</f>
        <v>0</v>
      </c>
      <c r="H84" s="15">
        <f ca="1">IF(Model!$M$18=0,NA(),ABS(H38-IF(AND(Model!$M$16=1,H$4&gt;=Model!$M$13-0.000000001,H$4&lt;=Model!$M$13+Model!$M$15+0.000000001,$A38&gt;=Model!$M$14-0.000000001,$A38&lt;=Model!$M$14+Model!$M$15+0.000000001),Model!$M$12,(Model!$AJ$13*G38+Model!$AJ$14*I38+Model!$AJ$15*H37+Model!$AJ$16*H39)/Model!$AJ$17)))</f>
        <v>1.1102230246251565E-16</v>
      </c>
      <c r="I84" s="15">
        <f ca="1">IF(Model!$M$18=0,NA(),ABS(I38-IF(AND(Model!$M$16=1,I$4&gt;=Model!$M$13-0.000000001,I$4&lt;=Model!$M$13+Model!$M$15+0.000000001,$A38&gt;=Model!$M$14-0.000000001,$A38&lt;=Model!$M$14+Model!$M$15+0.000000001),Model!$M$12,(Model!$AJ$13*H38+Model!$AJ$14*J38+Model!$AJ$15*I37+Model!$AJ$16*I39)/Model!$AJ$17)))</f>
        <v>2.2204460492503131E-16</v>
      </c>
      <c r="J84" s="15">
        <f ca="1">IF(Model!$M$18=0,NA(),ABS(J38-IF(AND(Model!$M$16=1,J$4&gt;=Model!$M$13-0.000000001,J$4&lt;=Model!$M$13+Model!$M$15+0.000000001,$A38&gt;=Model!$M$14-0.000000001,$A38&lt;=Model!$M$14+Model!$M$15+0.000000001),Model!$M$12,(Model!$AJ$13*I38+Model!$AJ$14*K38+Model!$AJ$15*J37+Model!$AJ$16*J39)/Model!$AJ$17)))</f>
        <v>0</v>
      </c>
      <c r="K84" s="15">
        <f ca="1">IF(Model!$M$18=0,NA(),ABS(K38-IF(AND(Model!$M$16=1,K$4&gt;=Model!$M$13-0.000000001,K$4&lt;=Model!$M$13+Model!$M$15+0.000000001,$A38&gt;=Model!$M$14-0.000000001,$A38&lt;=Model!$M$14+Model!$M$15+0.000000001),Model!$M$12,(Model!$AJ$13*J38+Model!$AJ$14*L38+Model!$AJ$15*K37+Model!$AJ$16*K39)/Model!$AJ$17)))</f>
        <v>3.3306690738754696E-16</v>
      </c>
      <c r="L84" s="15">
        <f ca="1">IF(Model!$M$18=0,NA(),ABS(L38-IF(AND(Model!$M$16=1,L$4&gt;=Model!$M$13-0.000000001,L$4&lt;=Model!$M$13+Model!$M$15+0.000000001,$A38&gt;=Model!$M$14-0.000000001,$A38&lt;=Model!$M$14+Model!$M$15+0.000000001),Model!$M$12,(Model!$AJ$13*K38+Model!$AJ$14*M38+Model!$AJ$15*L37+Model!$AJ$16*L39)/Model!$AJ$17)))</f>
        <v>1.1102230246251565E-16</v>
      </c>
      <c r="M84" s="15">
        <f ca="1">IF(Model!$M$18=0,NA(),ABS(M38-IF(AND(Model!$M$16=1,M$4&gt;=Model!$M$13-0.000000001,M$4&lt;=Model!$M$13+Model!$M$15+0.000000001,$A38&gt;=Model!$M$14-0.000000001,$A38&lt;=Model!$M$14+Model!$M$15+0.000000001),Model!$M$12,(Model!$AJ$13*L38+Model!$AJ$14*N38+Model!$AJ$15*M37+Model!$AJ$16*M39)/Model!$AJ$17)))</f>
        <v>2.2204460492503131E-16</v>
      </c>
      <c r="N84" s="15">
        <f ca="1">IF(Model!$M$18=0,NA(),ABS(N38-IF(AND(Model!$M$16=1,N$4&gt;=Model!$M$13-0.000000001,N$4&lt;=Model!$M$13+Model!$M$15+0.000000001,$A38&gt;=Model!$M$14-0.000000001,$A38&lt;=Model!$M$14+Model!$M$15+0.000000001),Model!$M$12,(Model!$AJ$13*M38+Model!$AJ$14*O38+Model!$AJ$15*N37+Model!$AJ$16*N39)/Model!$AJ$17)))</f>
        <v>3.3306690738754696E-16</v>
      </c>
      <c r="O84" s="15">
        <f ca="1">IF(Model!$M$18=0,NA(),ABS(O38-IF(AND(Model!$M$16=1,O$4&gt;=Model!$M$13-0.000000001,O$4&lt;=Model!$M$13+Model!$M$15+0.000000001,$A38&gt;=Model!$M$14-0.000000001,$A38&lt;=Model!$M$14+Model!$M$15+0.000000001),Model!$M$12,(Model!$AJ$13*N38+Model!$AJ$14*P38+Model!$AJ$15*O37+Model!$AJ$16*O39)/Model!$AJ$17)))</f>
        <v>1.1102230246251565E-16</v>
      </c>
      <c r="P84" s="15">
        <f ca="1">IF(Model!$M$18=0,NA(),ABS(P38-IF(AND(Model!$M$16=1,P$4&gt;=Model!$M$13-0.000000001,P$4&lt;=Model!$M$13+Model!$M$15+0.000000001,$A38&gt;=Model!$M$14-0.000000001,$A38&lt;=Model!$M$14+Model!$M$15+0.000000001),Model!$M$12,(Model!$AJ$13*O38+Model!$AJ$14*Q38+Model!$AJ$15*P37+Model!$AJ$16*P39)/Model!$AJ$17)))</f>
        <v>2.2204460492503131E-16</v>
      </c>
      <c r="Q84" s="15">
        <f ca="1">IF(Model!$M$18=0,NA(),ABS(Q38-IF(AND(Model!$M$16=1,Q$4&gt;=Model!$M$13-0.000000001,Q$4&lt;=Model!$M$13+Model!$M$15+0.000000001,$A38&gt;=Model!$M$14-0.000000001,$A38&lt;=Model!$M$14+Model!$M$15+0.000000001),Model!$M$12,(Model!$AJ$13*P38+Model!$AJ$14*R38+Model!$AJ$15*Q37+Model!$AJ$16*Q39)/Model!$AJ$17)))</f>
        <v>1.1102230246251565E-16</v>
      </c>
      <c r="R84" s="15">
        <f ca="1">IF(Model!$M$18=0,NA(),ABS(R38-IF(AND(Model!$M$16=1,R$4&gt;=Model!$M$13-0.000000001,R$4&lt;=Model!$M$13+Model!$M$15+0.000000001,$A38&gt;=Model!$M$14-0.000000001,$A38&lt;=Model!$M$14+Model!$M$15+0.000000001),Model!$M$12,(Model!$AJ$13*Q38+Model!$AJ$14*S38+Model!$AJ$15*R37+Model!$AJ$16*R39)/Model!$AJ$17)))</f>
        <v>2.2204460492503131E-16</v>
      </c>
      <c r="S84" s="15">
        <f ca="1">IF(Model!$M$18=0,NA(),ABS(S38-IF(AND(Model!$M$16=1,S$4&gt;=Model!$M$13-0.000000001,S$4&lt;=Model!$M$13+Model!$M$15+0.000000001,$A38&gt;=Model!$M$14-0.000000001,$A38&lt;=Model!$M$14+Model!$M$15+0.000000001),Model!$M$12,(Model!$AJ$13*R38+Model!$AJ$14*T38+Model!$AJ$15*S37+Model!$AJ$16*S39)/Model!$AJ$17)))</f>
        <v>1.1102230246251565E-16</v>
      </c>
      <c r="T84" s="15">
        <f ca="1">IF(Model!$M$18=0,NA(),ABS(T38-IF(AND(Model!$M$16=1,T$4&gt;=Model!$M$13-0.000000001,T$4&lt;=Model!$M$13+Model!$M$15+0.000000001,$A38&gt;=Model!$M$14-0.000000001,$A38&lt;=Model!$M$14+Model!$M$15+0.000000001),Model!$M$12,(Model!$AJ$13*S38+Model!$AJ$14*U38+Model!$AJ$15*T37+Model!$AJ$16*T39)/Model!$AJ$17)))</f>
        <v>2.2204460492503131E-16</v>
      </c>
      <c r="U84" s="15">
        <f ca="1">IF(Model!$M$18=0,NA(),ABS(U38-IF(AND(Model!$M$16=1,U$4&gt;=Model!$M$13-0.000000001,U$4&lt;=Model!$M$13+Model!$M$15+0.000000001,$A38&gt;=Model!$M$14-0.000000001,$A38&lt;=Model!$M$14+Model!$M$15+0.000000001),Model!$M$12,(Model!$AJ$13*T38+Model!$AJ$14*V38+Model!$AJ$15*U37+Model!$AJ$16*U39)/Model!$AJ$17)))</f>
        <v>2.2204460492503131E-16</v>
      </c>
      <c r="V84" s="15">
        <f ca="1">IF(Model!$M$18=0,NA(),ABS(V38-IF(AND(Model!$M$16=1,V$4&gt;=Model!$M$13-0.000000001,V$4&lt;=Model!$M$13+Model!$M$15+0.000000001,$A38&gt;=Model!$M$14-0.000000001,$A38&lt;=Model!$M$14+Model!$M$15+0.000000001),Model!$M$12,(Model!$AJ$13*U38+Model!$AJ$14*W38+Model!$AJ$15*V37+Model!$AJ$16*V39)/Model!$AJ$17)))</f>
        <v>3.3306690738754696E-16</v>
      </c>
      <c r="W84" s="15">
        <f ca="1">IF(Model!$M$18=0,NA(),ABS(W38-IF(AND(Model!$M$16=1,W$4&gt;=Model!$M$13-0.000000001,W$4&lt;=Model!$M$13+Model!$M$15+0.000000001,$A38&gt;=Model!$M$14-0.000000001,$A38&lt;=Model!$M$14+Model!$M$15+0.000000001),Model!$M$12,(Model!$AJ$13*V38+Model!$AJ$14*X38+Model!$AJ$15*W37+Model!$AJ$16*W39)/Model!$AJ$17)))</f>
        <v>3.3306690738754696E-16</v>
      </c>
      <c r="X84" s="15">
        <f ca="1">IF(Model!$M$18=0,NA(),ABS(X38-IF(AND(Model!$M$16=1,X$4&gt;=Model!$M$13-0.000000001,X$4&lt;=Model!$M$13+Model!$M$15+0.000000001,$A38&gt;=Model!$M$14-0.000000001,$A38&lt;=Model!$M$14+Model!$M$15+0.000000001),Model!$M$12,(Model!$AJ$13*W38+Model!$AJ$14*Y38+Model!$AJ$15*X37+Model!$AJ$16*X39)/Model!$AJ$17)))</f>
        <v>4.4408920985006262E-16</v>
      </c>
      <c r="Y84" s="15">
        <f ca="1">IF(Model!$M$18=0,NA(),ABS(Y38-IF(AND(Model!$M$16=1,Y$4&gt;=Model!$M$13-0.000000001,Y$4&lt;=Model!$M$13+Model!$M$15+0.000000001,$A38&gt;=Model!$M$14-0.000000001,$A38&lt;=Model!$M$14+Model!$M$15+0.000000001),Model!$M$12,(Model!$AJ$13*X38+Model!$AJ$14*Z38+Model!$AJ$15*Y37+Model!$AJ$16*Y39)/Model!$AJ$17)))</f>
        <v>4.4408920985006262E-16</v>
      </c>
      <c r="Z84" s="15">
        <f ca="1">IF(Model!$M$18=0,NA(),ABS(Z38-IF(AND(Model!$M$16=1,Z$4&gt;=Model!$M$13-0.000000001,Z$4&lt;=Model!$M$13+Model!$M$15+0.000000001,$A38&gt;=Model!$M$14-0.000000001,$A38&lt;=Model!$M$14+Model!$M$15+0.000000001),Model!$M$12,(Model!$AJ$13*Y38+Model!$AJ$14*AA38+Model!$AJ$15*Z37+Model!$AJ$16*Z39)/Model!$AJ$17)))</f>
        <v>4.4408920985006262E-16</v>
      </c>
      <c r="AA84" s="15">
        <f ca="1">IF(Model!$M$18=0,NA(),ABS(AA38-IF(AND(Model!$M$16=1,AA$4&gt;=Model!$M$13-0.000000001,AA$4&lt;=Model!$M$13+Model!$M$15+0.000000001,$A38&gt;=Model!$M$14-0.000000001,$A38&lt;=Model!$M$14+Model!$M$15+0.000000001),Model!$M$12,(Model!$AJ$13*Z38+Model!$AJ$14*AB38+Model!$AJ$15*AA37+Model!$AJ$16*AA39)/Model!$AJ$17)))</f>
        <v>7.7715611723760958E-16</v>
      </c>
      <c r="AB84" s="15">
        <f ca="1">IF(Model!$M$18=0,NA(),ABS(AB38-IF(AND(Model!$M$16=1,AB$4&gt;=Model!$M$13-0.000000001,AB$4&lt;=Model!$M$13+Model!$M$15+0.000000001,$A38&gt;=Model!$M$14-0.000000001,$A38&lt;=Model!$M$14+Model!$M$15+0.000000001),Model!$M$12,(Model!$AJ$13*AA38+Model!$AJ$14*AC38+Model!$AJ$15*AB37+Model!$AJ$16*AB39)/Model!$AJ$17)))</f>
        <v>9.9920072216264089E-16</v>
      </c>
      <c r="AC84" s="15">
        <f ca="1">IF(Model!$M$18=0,NA(),ABS(AC38-IF(AND(Model!$M$16=1,AC$4&gt;=Model!$M$13-0.000000001,AC$4&lt;=Model!$M$13+Model!$M$15+0.000000001,$A38&gt;=Model!$M$14-0.000000001,$A38&lt;=Model!$M$14+Model!$M$15+0.000000001),Model!$M$12,(Model!$AJ$13*AB38+Model!$AJ$14*AD38+Model!$AJ$15*AC37+Model!$AJ$16*AC39)/Model!$AJ$17)))</f>
        <v>1.1102230246251565E-15</v>
      </c>
      <c r="AD84" s="15">
        <f ca="1">IF(Model!$M$18=0,NA(),ABS(AD38-IF(AND(Model!$M$16=1,AD$4&gt;=Model!$M$13-0.000000001,AD$4&lt;=Model!$M$13+Model!$M$15+0.000000001,$A38&gt;=Model!$M$14-0.000000001,$A38&lt;=Model!$M$14+Model!$M$15+0.000000001),Model!$M$12,(Model!$AJ$13*AC38+Model!$AJ$14*AE38+Model!$AJ$15*AD37+Model!$AJ$16*AD39)/Model!$AJ$17)))</f>
        <v>1.2212453270876722E-15</v>
      </c>
      <c r="AE84" s="15">
        <f ca="1">IF(Model!$M$18=0,NA(),ABS(AE38-IF(AND(Model!$M$16=1,AE$4&gt;=Model!$M$13-0.000000001,AE$4&lt;=Model!$M$13+Model!$M$15+0.000000001,$A38&gt;=Model!$M$14-0.000000001,$A38&lt;=Model!$M$14+Model!$M$15+0.000000001),Model!$M$12,(Model!$AJ$13*AD38+Model!$AJ$14*AF38+Model!$AJ$15*AE37+Model!$AJ$16*AE39)/Model!$AJ$17)))</f>
        <v>1.8873791418627661E-15</v>
      </c>
      <c r="AF84" s="15">
        <f ca="1">IF(Model!$M$18=0,NA(),ABS(AF38-IF(AND(Model!$M$16=1,AF$4&gt;=Model!$M$13-0.000000001,AF$4&lt;=Model!$M$13+Model!$M$15+0.000000001,$A38&gt;=Model!$M$14-0.000000001,$A38&lt;=Model!$M$14+Model!$M$15+0.000000001),Model!$M$12,(Model!$AJ$13*AE38+Model!$AJ$14*AG38+Model!$AJ$15*AF37+Model!$AJ$16*AF39)/Model!$AJ$17)))</f>
        <v>2.2204460492503131E-15</v>
      </c>
      <c r="AG84" s="15">
        <f ca="1">IF(Model!$M$18=0,NA(),ABS(AG38-IF(AND(Model!$M$16=1,AG$4&gt;=Model!$M$13-0.000000001,AG$4&lt;=Model!$M$13+Model!$M$15+0.000000001,$A38&gt;=Model!$M$14-0.000000001,$A38&lt;=Model!$M$14+Model!$M$15+0.000000001),Model!$M$12,(Model!$AJ$13*AF38+Model!$AJ$14*AH38+Model!$AJ$15*AG37+Model!$AJ$16*AG39)/Model!$AJ$17)))</f>
        <v>2.886579864025407E-15</v>
      </c>
      <c r="AH84" s="15">
        <f ca="1">IF(Model!$M$18=0,NA(),ABS(AH38-IF(AND(Model!$M$16=1,AH$4&gt;=Model!$M$13-0.000000001,AH$4&lt;=Model!$M$13+Model!$M$15+0.000000001,$A38&gt;=Model!$M$14-0.000000001,$A38&lt;=Model!$M$14+Model!$M$15+0.000000001),Model!$M$12,(Model!$AJ$13*AG38+Model!$AJ$14*AI38+Model!$AJ$15*AH37+Model!$AJ$16*AH39)/Model!$AJ$17)))</f>
        <v>3.6637359812630166E-15</v>
      </c>
      <c r="AI84" s="15">
        <f ca="1">IF(Model!$M$18=0,NA(),ABS(AI38-IF(AND(Model!$M$16=1,AI$4&gt;=Model!$M$13-0.000000001,AI$4&lt;=Model!$M$13+Model!$M$15+0.000000001,$A38&gt;=Model!$M$14-0.000000001,$A38&lt;=Model!$M$14+Model!$M$15+0.000000001),Model!$M$12,(Model!$AJ$13*AH38+Model!$AJ$14*AJ38+Model!$AJ$15*AI37+Model!$AJ$16*AI39)/Model!$AJ$17)))</f>
        <v>4.4408920985006262E-15</v>
      </c>
      <c r="AJ84" s="15">
        <f ca="1">IF(Model!$M$18=0,NA(),ABS(AJ38-IF(AND(Model!$M$16=1,AJ$4&gt;=Model!$M$13-0.000000001,AJ$4&lt;=Model!$M$13+Model!$M$15+0.000000001,$A38&gt;=Model!$M$14-0.000000001,$A38&lt;=Model!$M$14+Model!$M$15+0.000000001),Model!$M$12,(Model!$AJ$13*AI38+Model!$AJ$14*AK38+Model!$AJ$15*AJ37+Model!$AJ$16*AJ39)/Model!$AJ$17)))</f>
        <v>5.440092820663267E-15</v>
      </c>
      <c r="AK84" s="15">
        <f ca="1">IF(Model!$M$18=0,NA(),ABS(AK38-IF(AND(Model!$M$16=1,AK$4&gt;=Model!$M$13-0.000000001,AK$4&lt;=Model!$M$13+Model!$M$15+0.000000001,$A38&gt;=Model!$M$14-0.000000001,$A38&lt;=Model!$M$14+Model!$M$15+0.000000001),Model!$M$12,(Model!$AJ$13*AJ38+Model!$AJ$14*AL38+Model!$AJ$15*AK37+Model!$AJ$16*AK39)/Model!$AJ$17)))</f>
        <v>6.7723604502134549E-15</v>
      </c>
      <c r="AL84" s="15">
        <f ca="1">IF(Model!$M$18=0,NA(),ABS(AL38-IF(AND(Model!$M$16=1,AL$4&gt;=Model!$M$13-0.000000001,AL$4&lt;=Model!$M$13+Model!$M$15+0.000000001,$A38&gt;=Model!$M$14-0.000000001,$A38&lt;=Model!$M$14+Model!$M$15+0.000000001),Model!$M$12,(Model!$AJ$13*AK38+Model!$AJ$14*AM38+Model!$AJ$15*AL37+Model!$AJ$16*AL39)/Model!$AJ$17)))</f>
        <v>8.3266726846886741E-15</v>
      </c>
      <c r="AM84" s="15">
        <f ca="1">IF(Model!$M$18=0,NA(),ABS(AM38-IF(AND(Model!$M$16=1,AM$4&gt;=Model!$M$13-0.000000001,AM$4&lt;=Model!$M$13+Model!$M$15+0.000000001,$A38&gt;=Model!$M$14-0.000000001,$A38&lt;=Model!$M$14+Model!$M$15+0.000000001),Model!$M$12,(Model!$AJ$13*AL38+Model!$AJ$14*AN38+Model!$AJ$15*AM37+Model!$AJ$16*AM39)/Model!$AJ$17)))</f>
        <v>1.0325074129013956E-14</v>
      </c>
      <c r="AN84" s="15">
        <f ca="1">IF(Model!$M$18=0,NA(),ABS(AN38-IF(AND(Model!$M$16=1,AN$4&gt;=Model!$M$13-0.000000001,AN$4&lt;=Model!$M$13+Model!$M$15+0.000000001,$A38&gt;=Model!$M$14-0.000000001,$A38&lt;=Model!$M$14+Model!$M$15+0.000000001),Model!$M$12,(Model!$AJ$13*AM38+Model!$AJ$14*AO38+Model!$AJ$15*AN37+Model!$AJ$16*AN39)/Model!$AJ$17)))</f>
        <v>1.2656542480726785E-14</v>
      </c>
      <c r="AO84" s="15">
        <f ca="1">IF(Model!$M$18=0,NA(),ABS(AO38-IF(AND(Model!$M$16=1,AO$4&gt;=Model!$M$13-0.000000001,AO$4&lt;=Model!$M$13+Model!$M$15+0.000000001,$A38&gt;=Model!$M$14-0.000000001,$A38&lt;=Model!$M$14+Model!$M$15+0.000000001),Model!$M$12,(Model!$AJ$13*AN38+Model!$AJ$14*AP38+Model!$AJ$15*AO37+Model!$AJ$16*AO39)/Model!$AJ$17)))</f>
        <v>1.532107773982716E-14</v>
      </c>
      <c r="AP84" s="15">
        <f ca="1">IF(Model!$M$18=0,NA(),ABS(AP38-IF(AND(Model!$M$16=1,AP$4&gt;=Model!$M$13-0.000000001,AP$4&lt;=Model!$M$13+Model!$M$15+0.000000001,$A38&gt;=Model!$M$14-0.000000001,$A38&lt;=Model!$M$14+Model!$M$15+0.000000001),Model!$M$12,(Model!$AJ$13*AO38+Model!$AJ$14*AQ38+Model!$AJ$15*AP37+Model!$AJ$16*AP39)/Model!$AJ$17)))</f>
        <v>1.8762769116165146E-14</v>
      </c>
      <c r="AQ84" s="15">
        <f ca="1">IF(Model!$M$18=0,NA(),ABS(AQ38-IF(AND(Model!$M$16=1,AQ$4&gt;=Model!$M$13-0.000000001,AQ$4&lt;=Model!$M$13+Model!$M$15+0.000000001,$A38&gt;=Model!$M$14-0.000000001,$A38&lt;=Model!$M$14+Model!$M$15+0.000000001),Model!$M$12,(Model!$AJ$13*AP38+Model!$AJ$14*AR38+Model!$AJ$15*AQ37+Model!$AJ$16*AQ39)/Model!$AJ$17)))</f>
        <v>2.2759572004815709E-14</v>
      </c>
      <c r="AR84" s="15">
        <f ca="1">IF(Model!$M$18=0,NA(),ABS(AR38-IF(AND(Model!$M$16=1,AR$4&gt;=Model!$M$13-0.000000001,AR$4&lt;=Model!$M$13+Model!$M$15+0.000000001,$A38&gt;=Model!$M$14-0.000000001,$A38&lt;=Model!$M$14+Model!$M$15+0.000000001),Model!$M$12,(Model!$AJ$13*AQ38+Model!$AJ$14*AS38+Model!$AJ$15*AR37+Model!$AJ$16*AR39)/Model!$AJ$17)))</f>
        <v>2.7533531010703882E-14</v>
      </c>
      <c r="AS84" s="15">
        <f ca="1">IF(Model!$M$18=0,NA(),ABS(AS38-IF(AND(Model!$M$16=1,AS$4&gt;=Model!$M$13-0.000000001,AS$4&lt;=Model!$M$13+Model!$M$15+0.000000001,$A38&gt;=Model!$M$14-0.000000001,$A38&lt;=Model!$M$14+Model!$M$15+0.000000001),Model!$M$12,(Model!$AJ$13*AR38+Model!$AJ$14*AT38+Model!$AJ$15*AS37+Model!$AJ$16*AS39)/Model!$AJ$17)))</f>
        <v>3.2862601528904634E-14</v>
      </c>
      <c r="AT84" s="15">
        <f ca="1">IF(Model!$M$18=0,NA(),ABS(AT38-IF(AND(Model!$M$16=1,AT$4&gt;=Model!$M$13-0.000000001,AT$4&lt;=Model!$M$13+Model!$M$15+0.000000001,$A38&gt;=Model!$M$14-0.000000001,$A38&lt;=Model!$M$14+Model!$M$15+0.000000001),Model!$M$12,(Model!$AJ$13*AS38+Model!$AJ$14*AU38+Model!$AJ$15*AT37+Model!$AJ$16*AT39)/Model!$AJ$17)))</f>
        <v>3.9190872769268026E-14</v>
      </c>
      <c r="AU84" s="15">
        <f ca="1">IF(Model!$M$18=0,NA(),ABS(AU38-IF(AND(Model!$M$16=1,AU$4&gt;=Model!$M$13-0.000000001,AU$4&lt;=Model!$M$13+Model!$M$15+0.000000001,$A38&gt;=Model!$M$14-0.000000001,$A38&lt;=Model!$M$14+Model!$M$15+0.000000001),Model!$M$12,(Model!$AJ$13*AT38+Model!$AJ$14*AV38+Model!$AJ$15*AU37+Model!$AJ$16*AU39)/Model!$AJ$17)))</f>
        <v>4.6851411639181606E-14</v>
      </c>
      <c r="AV84" s="15">
        <f ca="1">IF(Model!$M$18=0,NA(),ABS(AV38-IF(AND(Model!$M$16=1,AV$4&gt;=Model!$M$13-0.000000001,AV$4&lt;=Model!$M$13+Model!$M$15+0.000000001,$A38&gt;=Model!$M$14-0.000000001,$A38&lt;=Model!$M$14+Model!$M$15+0.000000001),Model!$M$12,(Model!$AJ$13*AU38+Model!$AJ$14*AW38+Model!$AJ$15*AV37+Model!$AJ$16*AV39)/Model!$AJ$17)))</f>
        <v>5.5289106626332796E-14</v>
      </c>
      <c r="AW84" s="15">
        <f ca="1">IF(Model!$M$18=0,NA(),ABS(AW38-IF(AND(Model!$M$16=1,AW$4&gt;=Model!$M$13-0.000000001,AW$4&lt;=Model!$M$13+Model!$M$15+0.000000001,$A38&gt;=Model!$M$14-0.000000001,$A38&lt;=Model!$M$14+Model!$M$15+0.000000001),Model!$M$12,(Model!$AJ$13*AV38+Model!$AJ$14*AX38+Model!$AJ$15*AW37+Model!$AJ$16*AW39)/Model!$AJ$17)))</f>
        <v>6.5059069243034173E-14</v>
      </c>
      <c r="AX84" s="15">
        <f ca="1">IF(Model!$M$18=0,NA(),ABS(AX38-IF(AND(Model!$M$16=1,AX$4&gt;=Model!$M$13-0.000000001,AX$4&lt;=Model!$M$13+Model!$M$15+0.000000001,$A38&gt;=Model!$M$14-0.000000001,$A38&lt;=Model!$M$14+Model!$M$15+0.000000001),Model!$M$12,(Model!$AJ$13*AW38+Model!$AJ$14*AY38+Model!$AJ$15*AX37+Model!$AJ$16*AX39)/Model!$AJ$17)))</f>
        <v>7.6161299489285739E-14</v>
      </c>
      <c r="AY84" s="15">
        <f ca="1">IF(Model!$M$18=0,NA(),ABS(AY38-IF(AND(Model!$M$16=1,AY$4&gt;=Model!$M$13-0.000000001,AY$4&lt;=Model!$M$13+Model!$M$15+0.000000001,$A38&gt;=Model!$M$14-0.000000001,$A38&lt;=Model!$M$14+Model!$M$15+0.000000001),Model!$M$12,(Model!$AJ$13*AX38+Model!$AJ$14*AZ38+Model!$AJ$15*AY37+Model!$AJ$16*AY39)/Model!$AJ$17)))</f>
        <v>8.8706819667550008E-14</v>
      </c>
      <c r="AZ84" s="15">
        <f ca="1">IF(Model!$M$18=0,NA(),ABS(AZ38-IF(AND(Model!$M$16=1,AZ$4&gt;=Model!$M$13-0.000000001,AZ$4&lt;=Model!$M$13+Model!$M$15+0.000000001,$A38&gt;=Model!$M$14-0.000000001,$A38&lt;=Model!$M$14+Model!$M$15+0.000000001),Model!$M$12,(Model!$AJ$13*AY38+Model!$AJ$14*BA38+Model!$AJ$15*AZ37+Model!$AJ$16*AZ39)/Model!$AJ$17)))</f>
        <v>1.0269562977782698E-13</v>
      </c>
      <c r="BA84" s="15">
        <f ca="1">IF(Model!$M$18=0,NA(),ABS(BA38-IF(AND(Model!$M$16=1,BA$4&gt;=Model!$M$13-0.000000001,BA$4&lt;=Model!$M$13+Model!$M$15+0.000000001,$A38&gt;=Model!$M$14-0.000000001,$A38&lt;=Model!$M$14+Model!$M$15+0.000000001),Model!$M$12,(Model!$AJ$13*AZ38+Model!$AJ$14*BB38+Model!$AJ$15*BA37+Model!$AJ$16*BA39)/Model!$AJ$17)))</f>
        <v>1.1812772982011666E-13</v>
      </c>
      <c r="BB84" s="15">
        <f ca="1">IF(Model!$M$18=0,NA(),ABS(BB38-IF(AND(Model!$M$16=1,BB$4&gt;=Model!$M$13-0.000000001,BB$4&lt;=Model!$M$13+Model!$M$15+0.000000001,$A38&gt;=Model!$M$14-0.000000001,$A38&lt;=Model!$M$14+Model!$M$15+0.000000001),Model!$M$12,(Model!$AJ$13*BA38+Model!$AJ$14*BC38+Model!$AJ$15*BB37+Model!$AJ$16*BB39)/Model!$AJ$17)))</f>
        <v>1.3444800828210646E-13</v>
      </c>
      <c r="BC84" s="15">
        <f ca="1">IF(Model!$M$18=0,NA(),ABS(BC38-IF(AND(Model!$M$16=1,BC$4&gt;=Model!$M$13-0.000000001,BC$4&lt;=Model!$M$13+Model!$M$15+0.000000001,$A38&gt;=Model!$M$14-0.000000001,$A38&lt;=Model!$M$14+Model!$M$15+0.000000001),Model!$M$12,(Model!$AJ$13*BB38+Model!$AJ$14*BD38+Model!$AJ$15*BC37+Model!$AJ$16*BC39)/Model!$AJ$17)))</f>
        <v>1.5210055437364645E-13</v>
      </c>
      <c r="BD84" s="15">
        <f ca="1">IF(Model!$M$18=0,NA(),ABS(BD38-IF(AND(Model!$M$16=1,BD$4&gt;=Model!$M$13-0.000000001,BD$4&lt;=Model!$M$13+Model!$M$15+0.000000001,$A38&gt;=Model!$M$14-0.000000001,$A38&lt;=Model!$M$14+Model!$M$15+0.000000001),Model!$M$12,(Model!$AJ$13*BC38+Model!$AJ$14*BE38+Model!$AJ$15*BD37+Model!$AJ$16*BD39)/Model!$AJ$17)))</f>
        <v>1.701971896750365E-13</v>
      </c>
      <c r="BE84" s="15">
        <f ca="1">IF(Model!$M$18=0,NA(),ABS(BE38-IF(AND(Model!$M$16=1,BE$4&gt;=Model!$M$13-0.000000001,BE$4&lt;=Model!$M$13+Model!$M$15+0.000000001,$A38&gt;=Model!$M$14-0.000000001,$A38&lt;=Model!$M$14+Model!$M$15+0.000000001),Model!$M$12,(Model!$AJ$13*BD38+Model!$AJ$14*BF38+Model!$AJ$15*BE37+Model!$AJ$16*BE39)/Model!$AJ$17)))</f>
        <v>1.8807178037150152E-13</v>
      </c>
      <c r="BF84" s="15">
        <f ca="1">IF(Model!$M$18=0,NA(),ABS(BF38-IF(AND(Model!$M$16=1,BF$4&gt;=Model!$M$13-0.000000001,BF$4&lt;=Model!$M$13+Model!$M$15+0.000000001,$A38&gt;=Model!$M$14-0.000000001,$A38&lt;=Model!$M$14+Model!$M$15+0.000000001),Model!$M$12,(Model!$AJ$13*BE38+Model!$AJ$14*BG38+Model!$AJ$15*BF37+Model!$AJ$16*BF39)/Model!$AJ$17)))</f>
        <v>2.0516921495072893E-13</v>
      </c>
      <c r="BG84" s="15">
        <f ca="1">IF(Model!$M$18=0,NA(),ABS(BG38-IF(AND(Model!$M$16=1,BG$4&gt;=Model!$M$13-0.000000001,BG$4&lt;=Model!$M$13+Model!$M$15+0.000000001,$A38&gt;=Model!$M$14-0.000000001,$A38&lt;=Model!$M$14+Model!$M$15+0.000000001),Model!$M$12,(Model!$AJ$13*BF38+Model!$AJ$14*BH38+Model!$AJ$15*BG37+Model!$AJ$16*BG39)/Model!$AJ$17)))</f>
        <v>2.19824158875781E-13</v>
      </c>
      <c r="BH84" s="15">
        <f ca="1">IF(Model!$M$18=0,NA(),ABS(BH38-IF(AND(Model!$M$16=1,BH$4&gt;=Model!$M$13-0.000000001,BH$4&lt;=Model!$M$13+Model!$M$15+0.000000001,$A38&gt;=Model!$M$14-0.000000001,$A38&lt;=Model!$M$14+Model!$M$15+0.000000001),Model!$M$12,(Model!$AJ$13*BG38+Model!$AJ$14*BI38+Model!$AJ$15*BH37+Model!$AJ$16*BH39)/Model!$AJ$17)))</f>
        <v>2.3026025530725747E-13</v>
      </c>
      <c r="BI84" s="15">
        <f ca="1">IF(Model!$M$18=0,NA(),ABS(BI38-IF(AND(Model!$M$16=1,BI$4&gt;=Model!$M$13-0.000000001,BI$4&lt;=Model!$M$13+Model!$M$15+0.000000001,$A38&gt;=Model!$M$14-0.000000001,$A38&lt;=Model!$M$14+Model!$M$15+0.000000001),Model!$M$12,(Model!$AJ$13*BH38+Model!$AJ$14*BJ38+Model!$AJ$15*BI37+Model!$AJ$16*BI39)/Model!$AJ$17)))</f>
        <v>2.3414603589344551E-13</v>
      </c>
      <c r="BJ84" s="15">
        <f ca="1">IF(Model!$M$18=0,NA(),ABS(BJ38-IF(AND(Model!$M$16=1,BJ$4&gt;=Model!$M$13-0.000000001,BJ$4&lt;=Model!$M$13+Model!$M$15+0.000000001,$A38&gt;=Model!$M$14-0.000000001,$A38&lt;=Model!$M$14+Model!$M$15+0.000000001),Model!$M$12,BI38)))</f>
        <v>0</v>
      </c>
      <c r="BK84" s="1"/>
    </row>
    <row r="85" spans="1:63" ht="13.5" customHeight="1">
      <c r="A85" s="1"/>
      <c r="B85" s="15">
        <f>IF(Model!$M$18=0,NA(),ABS(B39-IF(AND(Model!$M$16=1,B$4&gt;=Model!$M$13-0.000000001,B$4&lt;=Model!$M$13+Model!$M$15+0.000000001,$A39&gt;=Model!$M$14-0.000000001,$A39&lt;=Model!$M$14+Model!$M$15+0.000000001),Model!$M$12,Model!$M$11)))</f>
        <v>0</v>
      </c>
      <c r="C85" s="15">
        <f ca="1">IF(Model!$M$18=0,NA(),ABS(C39-IF(AND(Model!$M$16=1,C$4&gt;=Model!$M$13-0.000000001,C$4&lt;=Model!$M$13+Model!$M$15+0.000000001,$A39&gt;=Model!$M$14-0.000000001,$A39&lt;=Model!$M$14+Model!$M$15+0.000000001),Model!$M$12,(Model!$AJ$13*B39+Model!$AJ$14*D39+Model!$AJ$15*C38+Model!$AJ$16*C40)/Model!$AJ$17)))</f>
        <v>0</v>
      </c>
      <c r="D85" s="15">
        <f ca="1">IF(Model!$M$18=0,NA(),ABS(D39-IF(AND(Model!$M$16=1,D$4&gt;=Model!$M$13-0.000000001,D$4&lt;=Model!$M$13+Model!$M$15+0.000000001,$A39&gt;=Model!$M$14-0.000000001,$A39&lt;=Model!$M$14+Model!$M$15+0.000000001),Model!$M$12,(Model!$AJ$13*C39+Model!$AJ$14*E39+Model!$AJ$15*D38+Model!$AJ$16*D40)/Model!$AJ$17)))</f>
        <v>0</v>
      </c>
      <c r="E85" s="15">
        <f ca="1">IF(Model!$M$18=0,NA(),ABS(E39-IF(AND(Model!$M$16=1,E$4&gt;=Model!$M$13-0.000000001,E$4&lt;=Model!$M$13+Model!$M$15+0.000000001,$A39&gt;=Model!$M$14-0.000000001,$A39&lt;=Model!$M$14+Model!$M$15+0.000000001),Model!$M$12,(Model!$AJ$13*D39+Model!$AJ$14*F39+Model!$AJ$15*E38+Model!$AJ$16*E40)/Model!$AJ$17)))</f>
        <v>2.2204460492503131E-16</v>
      </c>
      <c r="F85" s="15">
        <f ca="1">IF(Model!$M$18=0,NA(),ABS(F39-IF(AND(Model!$M$16=1,F$4&gt;=Model!$M$13-0.000000001,F$4&lt;=Model!$M$13+Model!$M$15+0.000000001,$A39&gt;=Model!$M$14-0.000000001,$A39&lt;=Model!$M$14+Model!$M$15+0.000000001),Model!$M$12,(Model!$AJ$13*E39+Model!$AJ$14*G39+Model!$AJ$15*F38+Model!$AJ$16*F40)/Model!$AJ$17)))</f>
        <v>2.2204460492503131E-16</v>
      </c>
      <c r="G85" s="15">
        <f ca="1">IF(Model!$M$18=0,NA(),ABS(G39-IF(AND(Model!$M$16=1,G$4&gt;=Model!$M$13-0.000000001,G$4&lt;=Model!$M$13+Model!$M$15+0.000000001,$A39&gt;=Model!$M$14-0.000000001,$A39&lt;=Model!$M$14+Model!$M$15+0.000000001),Model!$M$12,(Model!$AJ$13*F39+Model!$AJ$14*H39+Model!$AJ$15*G38+Model!$AJ$16*G40)/Model!$AJ$17)))</f>
        <v>1.1102230246251565E-16</v>
      </c>
      <c r="H85" s="15">
        <f ca="1">IF(Model!$M$18=0,NA(),ABS(H39-IF(AND(Model!$M$16=1,H$4&gt;=Model!$M$13-0.000000001,H$4&lt;=Model!$M$13+Model!$M$15+0.000000001,$A39&gt;=Model!$M$14-0.000000001,$A39&lt;=Model!$M$14+Model!$M$15+0.000000001),Model!$M$12,(Model!$AJ$13*G39+Model!$AJ$14*I39+Model!$AJ$15*H38+Model!$AJ$16*H40)/Model!$AJ$17)))</f>
        <v>2.2204460492503131E-16</v>
      </c>
      <c r="I85" s="15">
        <f ca="1">IF(Model!$M$18=0,NA(),ABS(I39-IF(AND(Model!$M$16=1,I$4&gt;=Model!$M$13-0.000000001,I$4&lt;=Model!$M$13+Model!$M$15+0.000000001,$A39&gt;=Model!$M$14-0.000000001,$A39&lt;=Model!$M$14+Model!$M$15+0.000000001),Model!$M$12,(Model!$AJ$13*H39+Model!$AJ$14*J39+Model!$AJ$15*I38+Model!$AJ$16*I40)/Model!$AJ$17)))</f>
        <v>2.2204460492503131E-16</v>
      </c>
      <c r="J85" s="15">
        <f ca="1">IF(Model!$M$18=0,NA(),ABS(J39-IF(AND(Model!$M$16=1,J$4&gt;=Model!$M$13-0.000000001,J$4&lt;=Model!$M$13+Model!$M$15+0.000000001,$A39&gt;=Model!$M$14-0.000000001,$A39&lt;=Model!$M$14+Model!$M$15+0.000000001),Model!$M$12,(Model!$AJ$13*I39+Model!$AJ$14*K39+Model!$AJ$15*J38+Model!$AJ$16*J40)/Model!$AJ$17)))</f>
        <v>2.2204460492503131E-16</v>
      </c>
      <c r="K85" s="15">
        <f ca="1">IF(Model!$M$18=0,NA(),ABS(K39-IF(AND(Model!$M$16=1,K$4&gt;=Model!$M$13-0.000000001,K$4&lt;=Model!$M$13+Model!$M$15+0.000000001,$A39&gt;=Model!$M$14-0.000000001,$A39&lt;=Model!$M$14+Model!$M$15+0.000000001),Model!$M$12,(Model!$AJ$13*J39+Model!$AJ$14*L39+Model!$AJ$15*K38+Model!$AJ$16*K40)/Model!$AJ$17)))</f>
        <v>0</v>
      </c>
      <c r="L85" s="15">
        <f ca="1">IF(Model!$M$18=0,NA(),ABS(L39-IF(AND(Model!$M$16=1,L$4&gt;=Model!$M$13-0.000000001,L$4&lt;=Model!$M$13+Model!$M$15+0.000000001,$A39&gt;=Model!$M$14-0.000000001,$A39&lt;=Model!$M$14+Model!$M$15+0.000000001),Model!$M$12,(Model!$AJ$13*K39+Model!$AJ$14*M39+Model!$AJ$15*L38+Model!$AJ$16*L40)/Model!$AJ$17)))</f>
        <v>2.2204460492503131E-16</v>
      </c>
      <c r="M85" s="15">
        <f ca="1">IF(Model!$M$18=0,NA(),ABS(M39-IF(AND(Model!$M$16=1,M$4&gt;=Model!$M$13-0.000000001,M$4&lt;=Model!$M$13+Model!$M$15+0.000000001,$A39&gt;=Model!$M$14-0.000000001,$A39&lt;=Model!$M$14+Model!$M$15+0.000000001),Model!$M$12,(Model!$AJ$13*L39+Model!$AJ$14*N39+Model!$AJ$15*M38+Model!$AJ$16*M40)/Model!$AJ$17)))</f>
        <v>2.2204460492503131E-16</v>
      </c>
      <c r="N85" s="15">
        <f ca="1">IF(Model!$M$18=0,NA(),ABS(N39-IF(AND(Model!$M$16=1,N$4&gt;=Model!$M$13-0.000000001,N$4&lt;=Model!$M$13+Model!$M$15+0.000000001,$A39&gt;=Model!$M$14-0.000000001,$A39&lt;=Model!$M$14+Model!$M$15+0.000000001),Model!$M$12,(Model!$AJ$13*M39+Model!$AJ$14*O39+Model!$AJ$15*N38+Model!$AJ$16*N40)/Model!$AJ$17)))</f>
        <v>2.2204460492503131E-16</v>
      </c>
      <c r="O85" s="15">
        <f ca="1">IF(Model!$M$18=0,NA(),ABS(O39-IF(AND(Model!$M$16=1,O$4&gt;=Model!$M$13-0.000000001,O$4&lt;=Model!$M$13+Model!$M$15+0.000000001,$A39&gt;=Model!$M$14-0.000000001,$A39&lt;=Model!$M$14+Model!$M$15+0.000000001),Model!$M$12,(Model!$AJ$13*N39+Model!$AJ$14*P39+Model!$AJ$15*O38+Model!$AJ$16*O40)/Model!$AJ$17)))</f>
        <v>1.1102230246251565E-16</v>
      </c>
      <c r="P85" s="15">
        <f ca="1">IF(Model!$M$18=0,NA(),ABS(P39-IF(AND(Model!$M$16=1,P$4&gt;=Model!$M$13-0.000000001,P$4&lt;=Model!$M$13+Model!$M$15+0.000000001,$A39&gt;=Model!$M$14-0.000000001,$A39&lt;=Model!$M$14+Model!$M$15+0.000000001),Model!$M$12,(Model!$AJ$13*O39+Model!$AJ$14*Q39+Model!$AJ$15*P38+Model!$AJ$16*P40)/Model!$AJ$17)))</f>
        <v>2.2204460492503131E-16</v>
      </c>
      <c r="Q85" s="15">
        <f ca="1">IF(Model!$M$18=0,NA(),ABS(Q39-IF(AND(Model!$M$16=1,Q$4&gt;=Model!$M$13-0.000000001,Q$4&lt;=Model!$M$13+Model!$M$15+0.000000001,$A39&gt;=Model!$M$14-0.000000001,$A39&lt;=Model!$M$14+Model!$M$15+0.000000001),Model!$M$12,(Model!$AJ$13*P39+Model!$AJ$14*R39+Model!$AJ$15*Q38+Model!$AJ$16*Q40)/Model!$AJ$17)))</f>
        <v>1.1102230246251565E-16</v>
      </c>
      <c r="R85" s="15">
        <f ca="1">IF(Model!$M$18=0,NA(),ABS(R39-IF(AND(Model!$M$16=1,R$4&gt;=Model!$M$13-0.000000001,R$4&lt;=Model!$M$13+Model!$M$15+0.000000001,$A39&gt;=Model!$M$14-0.000000001,$A39&lt;=Model!$M$14+Model!$M$15+0.000000001),Model!$M$12,(Model!$AJ$13*Q39+Model!$AJ$14*S39+Model!$AJ$15*R38+Model!$AJ$16*R40)/Model!$AJ$17)))</f>
        <v>2.2204460492503131E-16</v>
      </c>
      <c r="S85" s="15">
        <f ca="1">IF(Model!$M$18=0,NA(),ABS(S39-IF(AND(Model!$M$16=1,S$4&gt;=Model!$M$13-0.000000001,S$4&lt;=Model!$M$13+Model!$M$15+0.000000001,$A39&gt;=Model!$M$14-0.000000001,$A39&lt;=Model!$M$14+Model!$M$15+0.000000001),Model!$M$12,(Model!$AJ$13*R39+Model!$AJ$14*T39+Model!$AJ$15*S38+Model!$AJ$16*S40)/Model!$AJ$17)))</f>
        <v>2.2204460492503131E-16</v>
      </c>
      <c r="T85" s="15">
        <f ca="1">IF(Model!$M$18=0,NA(),ABS(T39-IF(AND(Model!$M$16=1,T$4&gt;=Model!$M$13-0.000000001,T$4&lt;=Model!$M$13+Model!$M$15+0.000000001,$A39&gt;=Model!$M$14-0.000000001,$A39&lt;=Model!$M$14+Model!$M$15+0.000000001),Model!$M$12,(Model!$AJ$13*S39+Model!$AJ$14*U39+Model!$AJ$15*T38+Model!$AJ$16*T40)/Model!$AJ$17)))</f>
        <v>3.3306690738754696E-16</v>
      </c>
      <c r="U85" s="15">
        <f ca="1">IF(Model!$M$18=0,NA(),ABS(U39-IF(AND(Model!$M$16=1,U$4&gt;=Model!$M$13-0.000000001,U$4&lt;=Model!$M$13+Model!$M$15+0.000000001,$A39&gt;=Model!$M$14-0.000000001,$A39&lt;=Model!$M$14+Model!$M$15+0.000000001),Model!$M$12,(Model!$AJ$13*T39+Model!$AJ$14*V39+Model!$AJ$15*U38+Model!$AJ$16*U40)/Model!$AJ$17)))</f>
        <v>2.2204460492503131E-16</v>
      </c>
      <c r="V85" s="15">
        <f ca="1">IF(Model!$M$18=0,NA(),ABS(V39-IF(AND(Model!$M$16=1,V$4&gt;=Model!$M$13-0.000000001,V$4&lt;=Model!$M$13+Model!$M$15+0.000000001,$A39&gt;=Model!$M$14-0.000000001,$A39&lt;=Model!$M$14+Model!$M$15+0.000000001),Model!$M$12,(Model!$AJ$13*U39+Model!$AJ$14*W39+Model!$AJ$15*V38+Model!$AJ$16*V40)/Model!$AJ$17)))</f>
        <v>2.2204460492503131E-16</v>
      </c>
      <c r="W85" s="15">
        <f ca="1">IF(Model!$M$18=0,NA(),ABS(W39-IF(AND(Model!$M$16=1,W$4&gt;=Model!$M$13-0.000000001,W$4&lt;=Model!$M$13+Model!$M$15+0.000000001,$A39&gt;=Model!$M$14-0.000000001,$A39&lt;=Model!$M$14+Model!$M$15+0.000000001),Model!$M$12,(Model!$AJ$13*V39+Model!$AJ$14*X39+Model!$AJ$15*W38+Model!$AJ$16*W40)/Model!$AJ$17)))</f>
        <v>4.4408920985006262E-16</v>
      </c>
      <c r="X85" s="15">
        <f ca="1">IF(Model!$M$18=0,NA(),ABS(X39-IF(AND(Model!$M$16=1,X$4&gt;=Model!$M$13-0.000000001,X$4&lt;=Model!$M$13+Model!$M$15+0.000000001,$A39&gt;=Model!$M$14-0.000000001,$A39&lt;=Model!$M$14+Model!$M$15+0.000000001),Model!$M$12,(Model!$AJ$13*W39+Model!$AJ$14*Y39+Model!$AJ$15*X38+Model!$AJ$16*X40)/Model!$AJ$17)))</f>
        <v>4.4408920985006262E-16</v>
      </c>
      <c r="Y85" s="15">
        <f ca="1">IF(Model!$M$18=0,NA(),ABS(Y39-IF(AND(Model!$M$16=1,Y$4&gt;=Model!$M$13-0.000000001,Y$4&lt;=Model!$M$13+Model!$M$15+0.000000001,$A39&gt;=Model!$M$14-0.000000001,$A39&lt;=Model!$M$14+Model!$M$15+0.000000001),Model!$M$12,(Model!$AJ$13*X39+Model!$AJ$14*Z39+Model!$AJ$15*Y38+Model!$AJ$16*Y40)/Model!$AJ$17)))</f>
        <v>4.4408920985006262E-16</v>
      </c>
      <c r="Z85" s="15">
        <f ca="1">IF(Model!$M$18=0,NA(),ABS(Z39-IF(AND(Model!$M$16=1,Z$4&gt;=Model!$M$13-0.000000001,Z$4&lt;=Model!$M$13+Model!$M$15+0.000000001,$A39&gt;=Model!$M$14-0.000000001,$A39&lt;=Model!$M$14+Model!$M$15+0.000000001),Model!$M$12,(Model!$AJ$13*Y39+Model!$AJ$14*AA39+Model!$AJ$15*Z38+Model!$AJ$16*Z40)/Model!$AJ$17)))</f>
        <v>6.6613381477509392E-16</v>
      </c>
      <c r="AA85" s="15">
        <f ca="1">IF(Model!$M$18=0,NA(),ABS(AA39-IF(AND(Model!$M$16=1,AA$4&gt;=Model!$M$13-0.000000001,AA$4&lt;=Model!$M$13+Model!$M$15+0.000000001,$A39&gt;=Model!$M$14-0.000000001,$A39&lt;=Model!$M$14+Model!$M$15+0.000000001),Model!$M$12,(Model!$AJ$13*Z39+Model!$AJ$14*AB39+Model!$AJ$15*AA38+Model!$AJ$16*AA40)/Model!$AJ$17)))</f>
        <v>8.8817841970012523E-16</v>
      </c>
      <c r="AB85" s="15">
        <f ca="1">IF(Model!$M$18=0,NA(),ABS(AB39-IF(AND(Model!$M$16=1,AB$4&gt;=Model!$M$13-0.000000001,AB$4&lt;=Model!$M$13+Model!$M$15+0.000000001,$A39&gt;=Model!$M$14-0.000000001,$A39&lt;=Model!$M$14+Model!$M$15+0.000000001),Model!$M$12,(Model!$AJ$13*AA39+Model!$AJ$14*AC39+Model!$AJ$15*AB38+Model!$AJ$16*AB40)/Model!$AJ$17)))</f>
        <v>8.8817841970012523E-16</v>
      </c>
      <c r="AC85" s="15">
        <f ca="1">IF(Model!$M$18=0,NA(),ABS(AC39-IF(AND(Model!$M$16=1,AC$4&gt;=Model!$M$13-0.000000001,AC$4&lt;=Model!$M$13+Model!$M$15+0.000000001,$A39&gt;=Model!$M$14-0.000000001,$A39&lt;=Model!$M$14+Model!$M$15+0.000000001),Model!$M$12,(Model!$AJ$13*AB39+Model!$AJ$14*AD39+Model!$AJ$15*AC38+Model!$AJ$16*AC40)/Model!$AJ$17)))</f>
        <v>1.2212453270876722E-15</v>
      </c>
      <c r="AD85" s="15">
        <f ca="1">IF(Model!$M$18=0,NA(),ABS(AD39-IF(AND(Model!$M$16=1,AD$4&gt;=Model!$M$13-0.000000001,AD$4&lt;=Model!$M$13+Model!$M$15+0.000000001,$A39&gt;=Model!$M$14-0.000000001,$A39&lt;=Model!$M$14+Model!$M$15+0.000000001),Model!$M$12,(Model!$AJ$13*AC39+Model!$AJ$14*AE39+Model!$AJ$15*AD38+Model!$AJ$16*AD40)/Model!$AJ$17)))</f>
        <v>1.5543122344752192E-15</v>
      </c>
      <c r="AE85" s="15">
        <f ca="1">IF(Model!$M$18=0,NA(),ABS(AE39-IF(AND(Model!$M$16=1,AE$4&gt;=Model!$M$13-0.000000001,AE$4&lt;=Model!$M$13+Model!$M$15+0.000000001,$A39&gt;=Model!$M$14-0.000000001,$A39&lt;=Model!$M$14+Model!$M$15+0.000000001),Model!$M$12,(Model!$AJ$13*AD39+Model!$AJ$14*AF39+Model!$AJ$15*AE38+Model!$AJ$16*AE40)/Model!$AJ$17)))</f>
        <v>1.7763568394002505E-15</v>
      </c>
      <c r="AF85" s="15">
        <f ca="1">IF(Model!$M$18=0,NA(),ABS(AF39-IF(AND(Model!$M$16=1,AF$4&gt;=Model!$M$13-0.000000001,AF$4&lt;=Model!$M$13+Model!$M$15+0.000000001,$A39&gt;=Model!$M$14-0.000000001,$A39&lt;=Model!$M$14+Model!$M$15+0.000000001),Model!$M$12,(Model!$AJ$13*AE39+Model!$AJ$14*AG39+Model!$AJ$15*AF38+Model!$AJ$16*AF40)/Model!$AJ$17)))</f>
        <v>2.3314683517128287E-15</v>
      </c>
      <c r="AG85" s="15">
        <f ca="1">IF(Model!$M$18=0,NA(),ABS(AG39-IF(AND(Model!$M$16=1,AG$4&gt;=Model!$M$13-0.000000001,AG$4&lt;=Model!$M$13+Model!$M$15+0.000000001,$A39&gt;=Model!$M$14-0.000000001,$A39&lt;=Model!$M$14+Model!$M$15+0.000000001),Model!$M$12,(Model!$AJ$13*AF39+Model!$AJ$14*AH39+Model!$AJ$15*AG38+Model!$AJ$16*AG40)/Model!$AJ$17)))</f>
        <v>2.9976021664879227E-15</v>
      </c>
      <c r="AH85" s="15">
        <f ca="1">IF(Model!$M$18=0,NA(),ABS(AH39-IF(AND(Model!$M$16=1,AH$4&gt;=Model!$M$13-0.000000001,AH$4&lt;=Model!$M$13+Model!$M$15+0.000000001,$A39&gt;=Model!$M$14-0.000000001,$A39&lt;=Model!$M$14+Model!$M$15+0.000000001),Model!$M$12,(Model!$AJ$13*AG39+Model!$AJ$14*AI39+Model!$AJ$15*AH38+Model!$AJ$16*AH40)/Model!$AJ$17)))</f>
        <v>3.6637359812630166E-15</v>
      </c>
      <c r="AI85" s="15">
        <f ca="1">IF(Model!$M$18=0,NA(),ABS(AI39-IF(AND(Model!$M$16=1,AI$4&gt;=Model!$M$13-0.000000001,AI$4&lt;=Model!$M$13+Model!$M$15+0.000000001,$A39&gt;=Model!$M$14-0.000000001,$A39&lt;=Model!$M$14+Model!$M$15+0.000000001),Model!$M$12,(Model!$AJ$13*AH39+Model!$AJ$14*AJ39+Model!$AJ$15*AI38+Model!$AJ$16*AI40)/Model!$AJ$17)))</f>
        <v>4.4408920985006262E-15</v>
      </c>
      <c r="AJ85" s="15">
        <f ca="1">IF(Model!$M$18=0,NA(),ABS(AJ39-IF(AND(Model!$M$16=1,AJ$4&gt;=Model!$M$13-0.000000001,AJ$4&lt;=Model!$M$13+Model!$M$15+0.000000001,$A39&gt;=Model!$M$14-0.000000001,$A39&lt;=Model!$M$14+Model!$M$15+0.000000001),Model!$M$12,(Model!$AJ$13*AI39+Model!$AJ$14*AK39+Model!$AJ$15*AJ38+Model!$AJ$16*AJ40)/Model!$AJ$17)))</f>
        <v>5.5511151231257827E-15</v>
      </c>
      <c r="AK85" s="15">
        <f ca="1">IF(Model!$M$18=0,NA(),ABS(AK39-IF(AND(Model!$M$16=1,AK$4&gt;=Model!$M$13-0.000000001,AK$4&lt;=Model!$M$13+Model!$M$15+0.000000001,$A39&gt;=Model!$M$14-0.000000001,$A39&lt;=Model!$M$14+Model!$M$15+0.000000001),Model!$M$12,(Model!$AJ$13*AJ39+Model!$AJ$14*AL39+Model!$AJ$15*AK38+Model!$AJ$16*AK40)/Model!$AJ$17)))</f>
        <v>6.7723604502134549E-15</v>
      </c>
      <c r="AL85" s="15">
        <f ca="1">IF(Model!$M$18=0,NA(),ABS(AL39-IF(AND(Model!$M$16=1,AL$4&gt;=Model!$M$13-0.000000001,AL$4&lt;=Model!$M$13+Model!$M$15+0.000000001,$A39&gt;=Model!$M$14-0.000000001,$A39&lt;=Model!$M$14+Model!$M$15+0.000000001),Model!$M$12,(Model!$AJ$13*AK39+Model!$AJ$14*AM39+Model!$AJ$15*AL38+Model!$AJ$16*AL40)/Model!$AJ$17)))</f>
        <v>8.5487172896137054E-15</v>
      </c>
      <c r="AM85" s="15">
        <f ca="1">IF(Model!$M$18=0,NA(),ABS(AM39-IF(AND(Model!$M$16=1,AM$4&gt;=Model!$M$13-0.000000001,AM$4&lt;=Model!$M$13+Model!$M$15+0.000000001,$A39&gt;=Model!$M$14-0.000000001,$A39&lt;=Model!$M$14+Model!$M$15+0.000000001),Model!$M$12,(Model!$AJ$13*AL39+Model!$AJ$14*AN39+Model!$AJ$15*AM38+Model!$AJ$16*AM40)/Model!$AJ$17)))</f>
        <v>1.0436096431476471E-14</v>
      </c>
      <c r="AN85" s="15">
        <f ca="1">IF(Model!$M$18=0,NA(),ABS(AN39-IF(AND(Model!$M$16=1,AN$4&gt;=Model!$M$13-0.000000001,AN$4&lt;=Model!$M$13+Model!$M$15+0.000000001,$A39&gt;=Model!$M$14-0.000000001,$A39&lt;=Model!$M$14+Model!$M$15+0.000000001),Model!$M$12,(Model!$AJ$13*AM39+Model!$AJ$14*AO39+Model!$AJ$15*AN38+Model!$AJ$16*AN40)/Model!$AJ$17)))</f>
        <v>1.2878587085651816E-14</v>
      </c>
      <c r="AO85" s="15">
        <f ca="1">IF(Model!$M$18=0,NA(),ABS(AO39-IF(AND(Model!$M$16=1,AO$4&gt;=Model!$M$13-0.000000001,AO$4&lt;=Model!$M$13+Model!$M$15+0.000000001,$A39&gt;=Model!$M$14-0.000000001,$A39&lt;=Model!$M$14+Model!$M$15+0.000000001),Model!$M$12,(Model!$AJ$13*AN39+Model!$AJ$14*AP39+Model!$AJ$15*AO38+Model!$AJ$16*AO40)/Model!$AJ$17)))</f>
        <v>1.5543122344752192E-14</v>
      </c>
      <c r="AP85" s="15">
        <f ca="1">IF(Model!$M$18=0,NA(),ABS(AP39-IF(AND(Model!$M$16=1,AP$4&gt;=Model!$M$13-0.000000001,AP$4&lt;=Model!$M$13+Model!$M$15+0.000000001,$A39&gt;=Model!$M$14-0.000000001,$A39&lt;=Model!$M$14+Model!$M$15+0.000000001),Model!$M$12,(Model!$AJ$13*AO39+Model!$AJ$14*AQ39+Model!$AJ$15*AP38+Model!$AJ$16*AP40)/Model!$AJ$17)))</f>
        <v>1.8873791418627661E-14</v>
      </c>
      <c r="AQ85" s="15">
        <f ca="1">IF(Model!$M$18=0,NA(),ABS(AQ39-IF(AND(Model!$M$16=1,AQ$4&gt;=Model!$M$13-0.000000001,AQ$4&lt;=Model!$M$13+Model!$M$15+0.000000001,$A39&gt;=Model!$M$14-0.000000001,$A39&lt;=Model!$M$14+Model!$M$15+0.000000001),Model!$M$12,(Model!$AJ$13*AP39+Model!$AJ$14*AR39+Model!$AJ$15*AQ38+Model!$AJ$16*AQ40)/Model!$AJ$17)))</f>
        <v>2.2759572004815709E-14</v>
      </c>
      <c r="AR85" s="15">
        <f ca="1">IF(Model!$M$18=0,NA(),ABS(AR39-IF(AND(Model!$M$16=1,AR$4&gt;=Model!$M$13-0.000000001,AR$4&lt;=Model!$M$13+Model!$M$15+0.000000001,$A39&gt;=Model!$M$14-0.000000001,$A39&lt;=Model!$M$14+Model!$M$15+0.000000001),Model!$M$12,(Model!$AJ$13*AQ39+Model!$AJ$14*AS39+Model!$AJ$15*AR38+Model!$AJ$16*AR40)/Model!$AJ$17)))</f>
        <v>2.7533531010703882E-14</v>
      </c>
      <c r="AS85" s="15">
        <f ca="1">IF(Model!$M$18=0,NA(),ABS(AS39-IF(AND(Model!$M$16=1,AS$4&gt;=Model!$M$13-0.000000001,AS$4&lt;=Model!$M$13+Model!$M$15+0.000000001,$A39&gt;=Model!$M$14-0.000000001,$A39&lt;=Model!$M$14+Model!$M$15+0.000000001),Model!$M$12,(Model!$AJ$13*AR39+Model!$AJ$14*AT39+Model!$AJ$15*AS38+Model!$AJ$16*AS40)/Model!$AJ$17)))</f>
        <v>3.2973623831367149E-14</v>
      </c>
      <c r="AT85" s="15">
        <f ca="1">IF(Model!$M$18=0,NA(),ABS(AT39-IF(AND(Model!$M$16=1,AT$4&gt;=Model!$M$13-0.000000001,AT$4&lt;=Model!$M$13+Model!$M$15+0.000000001,$A39&gt;=Model!$M$14-0.000000001,$A39&lt;=Model!$M$14+Model!$M$15+0.000000001),Model!$M$12,(Model!$AJ$13*AS39+Model!$AJ$14*AU39+Model!$AJ$15*AT38+Model!$AJ$16*AT40)/Model!$AJ$17)))</f>
        <v>3.9412917374193057E-14</v>
      </c>
      <c r="AU85" s="15">
        <f ca="1">IF(Model!$M$18=0,NA(),ABS(AU39-IF(AND(Model!$M$16=1,AU$4&gt;=Model!$M$13-0.000000001,AU$4&lt;=Model!$M$13+Model!$M$15+0.000000001,$A39&gt;=Model!$M$14-0.000000001,$A39&lt;=Model!$M$14+Model!$M$15+0.000000001),Model!$M$12,(Model!$AJ$13*AT39+Model!$AJ$14*AV39+Model!$AJ$15*AU38+Model!$AJ$16*AU40)/Model!$AJ$17)))</f>
        <v>4.6851411639181606E-14</v>
      </c>
      <c r="AV85" s="15">
        <f ca="1">IF(Model!$M$18=0,NA(),ABS(AV39-IF(AND(Model!$M$16=1,AV$4&gt;=Model!$M$13-0.000000001,AV$4&lt;=Model!$M$13+Model!$M$15+0.000000001,$A39&gt;=Model!$M$14-0.000000001,$A39&lt;=Model!$M$14+Model!$M$15+0.000000001),Model!$M$12,(Model!$AJ$13*AU39+Model!$AJ$14*AW39+Model!$AJ$15*AV38+Model!$AJ$16*AV40)/Model!$AJ$17)))</f>
        <v>5.5400128928795311E-14</v>
      </c>
      <c r="AW85" s="15">
        <f ca="1">IF(Model!$M$18=0,NA(),ABS(AW39-IF(AND(Model!$M$16=1,AW$4&gt;=Model!$M$13-0.000000001,AW$4&lt;=Model!$M$13+Model!$M$15+0.000000001,$A39&gt;=Model!$M$14-0.000000001,$A39&lt;=Model!$M$14+Model!$M$15+0.000000001),Model!$M$12,(Model!$AJ$13*AV39+Model!$AJ$14*AX39+Model!$AJ$15*AW38+Model!$AJ$16*AW40)/Model!$AJ$17)))</f>
        <v>6.5281113847959205E-14</v>
      </c>
      <c r="AX85" s="15">
        <f ca="1">IF(Model!$M$18=0,NA(),ABS(AX39-IF(AND(Model!$M$16=1,AX$4&gt;=Model!$M$13-0.000000001,AX$4&lt;=Model!$M$13+Model!$M$15+0.000000001,$A39&gt;=Model!$M$14-0.000000001,$A39&lt;=Model!$M$14+Model!$M$15+0.000000001),Model!$M$12,(Model!$AJ$13*AW39+Model!$AJ$14*AY39+Model!$AJ$15*AX38+Model!$AJ$16*AX40)/Model!$AJ$17)))</f>
        <v>7.6272321791748254E-14</v>
      </c>
      <c r="AY85" s="15">
        <f ca="1">IF(Model!$M$18=0,NA(),ABS(AY39-IF(AND(Model!$M$16=1,AY$4&gt;=Model!$M$13-0.000000001,AY$4&lt;=Model!$M$13+Model!$M$15+0.000000001,$A39&gt;=Model!$M$14-0.000000001,$A39&lt;=Model!$M$14+Model!$M$15+0.000000001),Model!$M$12,(Model!$AJ$13*AX39+Model!$AJ$14*AZ39+Model!$AJ$15*AY38+Model!$AJ$16*AY40)/Model!$AJ$17)))</f>
        <v>8.8928864272475039E-14</v>
      </c>
      <c r="AZ85" s="15">
        <f ca="1">IF(Model!$M$18=0,NA(),ABS(AZ39-IF(AND(Model!$M$16=1,AZ$4&gt;=Model!$M$13-0.000000001,AZ$4&lt;=Model!$M$13+Model!$M$15+0.000000001,$A39&gt;=Model!$M$14-0.000000001,$A39&lt;=Model!$M$14+Model!$M$15+0.000000001),Model!$M$12,(Model!$AJ$13*AY39+Model!$AJ$14*BA39+Model!$AJ$15*AZ38+Model!$AJ$16*AZ40)/Model!$AJ$17)))</f>
        <v>1.0269562977782698E-13</v>
      </c>
      <c r="BA85" s="15">
        <f ca="1">IF(Model!$M$18=0,NA(),ABS(BA39-IF(AND(Model!$M$16=1,BA$4&gt;=Model!$M$13-0.000000001,BA$4&lt;=Model!$M$13+Model!$M$15+0.000000001,$A39&gt;=Model!$M$14-0.000000001,$A39&lt;=Model!$M$14+Model!$M$15+0.000000001),Model!$M$12,(Model!$AJ$13*AZ39+Model!$AJ$14*BB39+Model!$AJ$15*BA38+Model!$AJ$16*BA40)/Model!$AJ$17)))</f>
        <v>1.1801670751765414E-13</v>
      </c>
      <c r="BB85" s="15">
        <f ca="1">IF(Model!$M$18=0,NA(),ABS(BB39-IF(AND(Model!$M$16=1,BB$4&gt;=Model!$M$13-0.000000001,BB$4&lt;=Model!$M$13+Model!$M$15+0.000000001,$A39&gt;=Model!$M$14-0.000000001,$A39&lt;=Model!$M$14+Model!$M$15+0.000000001),Model!$M$12,(Model!$AJ$13*BA39+Model!$AJ$14*BC39+Model!$AJ$15*BB38+Model!$AJ$16*BB40)/Model!$AJ$17)))</f>
        <v>1.3444800828210646E-13</v>
      </c>
      <c r="BC85" s="15">
        <f ca="1">IF(Model!$M$18=0,NA(),ABS(BC39-IF(AND(Model!$M$16=1,BC$4&gt;=Model!$M$13-0.000000001,BC$4&lt;=Model!$M$13+Model!$M$15+0.000000001,$A39&gt;=Model!$M$14-0.000000001,$A39&lt;=Model!$M$14+Model!$M$15+0.000000001),Model!$M$12,(Model!$AJ$13*BB39+Model!$AJ$14*BD39+Model!$AJ$15*BC38+Model!$AJ$16*BC40)/Model!$AJ$17)))</f>
        <v>1.5198953207118393E-13</v>
      </c>
      <c r="BD85" s="15">
        <f ca="1">IF(Model!$M$18=0,NA(),ABS(BD39-IF(AND(Model!$M$16=1,BD$4&gt;=Model!$M$13-0.000000001,BD$4&lt;=Model!$M$13+Model!$M$15+0.000000001,$A39&gt;=Model!$M$14-0.000000001,$A39&lt;=Model!$M$14+Model!$M$15+0.000000001),Model!$M$12,(Model!$AJ$13*BC39+Model!$AJ$14*BE39+Model!$AJ$15*BD38+Model!$AJ$16*BD40)/Model!$AJ$17)))</f>
        <v>1.6997514507011147E-13</v>
      </c>
      <c r="BE85" s="15">
        <f ca="1">IF(Model!$M$18=0,NA(),ABS(BE39-IF(AND(Model!$M$16=1,BE$4&gt;=Model!$M$13-0.000000001,BE$4&lt;=Model!$M$13+Model!$M$15+0.000000001,$A39&gt;=Model!$M$14-0.000000001,$A39&lt;=Model!$M$14+Model!$M$15+0.000000001),Model!$M$12,(Model!$AJ$13*BD39+Model!$AJ$14*BF39+Model!$AJ$15*BE38+Model!$AJ$16*BE40)/Model!$AJ$17)))</f>
        <v>1.87960758069039E-13</v>
      </c>
      <c r="BF85" s="15">
        <f ca="1">IF(Model!$M$18=0,NA(),ABS(BF39-IF(AND(Model!$M$16=1,BF$4&gt;=Model!$M$13-0.000000001,BF$4&lt;=Model!$M$13+Model!$M$15+0.000000001,$A39&gt;=Model!$M$14-0.000000001,$A39&lt;=Model!$M$14+Model!$M$15+0.000000001),Model!$M$12,(Model!$AJ$13*BE39+Model!$AJ$14*BG39+Model!$AJ$15*BF38+Model!$AJ$16*BF40)/Model!$AJ$17)))</f>
        <v>2.0483614804334138E-13</v>
      </c>
      <c r="BG85" s="15">
        <f ca="1">IF(Model!$M$18=0,NA(),ABS(BG39-IF(AND(Model!$M$16=1,BG$4&gt;=Model!$M$13-0.000000001,BG$4&lt;=Model!$M$13+Model!$M$15+0.000000001,$A39&gt;=Model!$M$14-0.000000001,$A39&lt;=Model!$M$14+Model!$M$15+0.000000001),Model!$M$12,(Model!$AJ$13*BF39+Model!$AJ$14*BH39+Model!$AJ$15*BG38+Model!$AJ$16*BG40)/Model!$AJ$17)))</f>
        <v>2.1960211427085596E-13</v>
      </c>
      <c r="BH85" s="15">
        <f ca="1">IF(Model!$M$18=0,NA(),ABS(BH39-IF(AND(Model!$M$16=1,BH$4&gt;=Model!$M$13-0.000000001,BH$4&lt;=Model!$M$13+Model!$M$15+0.000000001,$A39&gt;=Model!$M$14-0.000000001,$A39&lt;=Model!$M$14+Model!$M$15+0.000000001),Model!$M$12,(Model!$AJ$13*BG39+Model!$AJ$14*BI39+Model!$AJ$15*BH38+Model!$AJ$16*BH40)/Model!$AJ$17)))</f>
        <v>2.3003821070233244E-13</v>
      </c>
      <c r="BI85" s="15">
        <f ca="1">IF(Model!$M$18=0,NA(),ABS(BI39-IF(AND(Model!$M$16=1,BI$4&gt;=Model!$M$13-0.000000001,BI$4&lt;=Model!$M$13+Model!$M$15+0.000000001,$A39&gt;=Model!$M$14-0.000000001,$A39&lt;=Model!$M$14+Model!$M$15+0.000000001),Model!$M$12,(Model!$AJ$13*BH39+Model!$AJ$14*BJ39+Model!$AJ$15*BI38+Model!$AJ$16*BI40)/Model!$AJ$17)))</f>
        <v>2.34035013590983E-13</v>
      </c>
      <c r="BJ85" s="15">
        <f ca="1">IF(Model!$M$18=0,NA(),ABS(BJ39-IF(AND(Model!$M$16=1,BJ$4&gt;=Model!$M$13-0.000000001,BJ$4&lt;=Model!$M$13+Model!$M$15+0.000000001,$A39&gt;=Model!$M$14-0.000000001,$A39&lt;=Model!$M$14+Model!$M$15+0.000000001),Model!$M$12,BI39)))</f>
        <v>0</v>
      </c>
      <c r="BK85" s="1"/>
    </row>
    <row r="86" spans="1:63" ht="13.5" customHeight="1">
      <c r="A86" s="1"/>
      <c r="B86" s="15">
        <f>IF(Model!$M$18=0,NA(),ABS(B40-IF(AND(Model!$M$16=1,B$4&gt;=Model!$M$13-0.000000001,B$4&lt;=Model!$M$13+Model!$M$15+0.000000001,$A40&gt;=Model!$M$14-0.000000001,$A40&lt;=Model!$M$14+Model!$M$15+0.000000001),Model!$M$12,Model!$M$11)))</f>
        <v>0</v>
      </c>
      <c r="C86" s="15">
        <f ca="1">IF(Model!$M$18=0,NA(),ABS(C40-IF(AND(Model!$M$16=1,C$4&gt;=Model!$M$13-0.000000001,C$4&lt;=Model!$M$13+Model!$M$15+0.000000001,$A40&gt;=Model!$M$14-0.000000001,$A40&lt;=Model!$M$14+Model!$M$15+0.000000001),Model!$M$12,(Model!$AJ$13*B40+Model!$AJ$14*D40+Model!$AJ$15*C39+Model!$AJ$16*C41)/Model!$AJ$17)))</f>
        <v>0</v>
      </c>
      <c r="D86" s="15">
        <f ca="1">IF(Model!$M$18=0,NA(),ABS(D40-IF(AND(Model!$M$16=1,D$4&gt;=Model!$M$13-0.000000001,D$4&lt;=Model!$M$13+Model!$M$15+0.000000001,$A40&gt;=Model!$M$14-0.000000001,$A40&lt;=Model!$M$14+Model!$M$15+0.000000001),Model!$M$12,(Model!$AJ$13*C40+Model!$AJ$14*E40+Model!$AJ$15*D39+Model!$AJ$16*D41)/Model!$AJ$17)))</f>
        <v>1.1102230246251565E-16</v>
      </c>
      <c r="E86" s="15">
        <f ca="1">IF(Model!$M$18=0,NA(),ABS(E40-IF(AND(Model!$M$16=1,E$4&gt;=Model!$M$13-0.000000001,E$4&lt;=Model!$M$13+Model!$M$15+0.000000001,$A40&gt;=Model!$M$14-0.000000001,$A40&lt;=Model!$M$14+Model!$M$15+0.000000001),Model!$M$12,(Model!$AJ$13*D40+Model!$AJ$14*F40+Model!$AJ$15*E39+Model!$AJ$16*E41)/Model!$AJ$17)))</f>
        <v>1.1102230246251565E-16</v>
      </c>
      <c r="F86" s="15">
        <f ca="1">IF(Model!$M$18=0,NA(),ABS(F40-IF(AND(Model!$M$16=1,F$4&gt;=Model!$M$13-0.000000001,F$4&lt;=Model!$M$13+Model!$M$15+0.000000001,$A40&gt;=Model!$M$14-0.000000001,$A40&lt;=Model!$M$14+Model!$M$15+0.000000001),Model!$M$12,(Model!$AJ$13*E40+Model!$AJ$14*G40+Model!$AJ$15*F39+Model!$AJ$16*F41)/Model!$AJ$17)))</f>
        <v>1.1102230246251565E-16</v>
      </c>
      <c r="G86" s="15">
        <f ca="1">IF(Model!$M$18=0,NA(),ABS(G40-IF(AND(Model!$M$16=1,G$4&gt;=Model!$M$13-0.000000001,G$4&lt;=Model!$M$13+Model!$M$15+0.000000001,$A40&gt;=Model!$M$14-0.000000001,$A40&lt;=Model!$M$14+Model!$M$15+0.000000001),Model!$M$12,(Model!$AJ$13*F40+Model!$AJ$14*H40+Model!$AJ$15*G39+Model!$AJ$16*G41)/Model!$AJ$17)))</f>
        <v>2.2204460492503131E-16</v>
      </c>
      <c r="H86" s="15">
        <f ca="1">IF(Model!$M$18=0,NA(),ABS(H40-IF(AND(Model!$M$16=1,H$4&gt;=Model!$M$13-0.000000001,H$4&lt;=Model!$M$13+Model!$M$15+0.000000001,$A40&gt;=Model!$M$14-0.000000001,$A40&lt;=Model!$M$14+Model!$M$15+0.000000001),Model!$M$12,(Model!$AJ$13*G40+Model!$AJ$14*I40+Model!$AJ$15*H39+Model!$AJ$16*H41)/Model!$AJ$17)))</f>
        <v>1.1102230246251565E-16</v>
      </c>
      <c r="I86" s="15">
        <f ca="1">IF(Model!$M$18=0,NA(),ABS(I40-IF(AND(Model!$M$16=1,I$4&gt;=Model!$M$13-0.000000001,I$4&lt;=Model!$M$13+Model!$M$15+0.000000001,$A40&gt;=Model!$M$14-0.000000001,$A40&lt;=Model!$M$14+Model!$M$15+0.000000001),Model!$M$12,(Model!$AJ$13*H40+Model!$AJ$14*J40+Model!$AJ$15*I39+Model!$AJ$16*I41)/Model!$AJ$17)))</f>
        <v>1.1102230246251565E-16</v>
      </c>
      <c r="J86" s="15">
        <f ca="1">IF(Model!$M$18=0,NA(),ABS(J40-IF(AND(Model!$M$16=1,J$4&gt;=Model!$M$13-0.000000001,J$4&lt;=Model!$M$13+Model!$M$15+0.000000001,$A40&gt;=Model!$M$14-0.000000001,$A40&lt;=Model!$M$14+Model!$M$15+0.000000001),Model!$M$12,(Model!$AJ$13*I40+Model!$AJ$14*K40+Model!$AJ$15*J39+Model!$AJ$16*J41)/Model!$AJ$17)))</f>
        <v>1.1102230246251565E-16</v>
      </c>
      <c r="K86" s="15">
        <f ca="1">IF(Model!$M$18=0,NA(),ABS(K40-IF(AND(Model!$M$16=1,K$4&gt;=Model!$M$13-0.000000001,K$4&lt;=Model!$M$13+Model!$M$15+0.000000001,$A40&gt;=Model!$M$14-0.000000001,$A40&lt;=Model!$M$14+Model!$M$15+0.000000001),Model!$M$12,(Model!$AJ$13*J40+Model!$AJ$14*L40+Model!$AJ$15*K39+Model!$AJ$16*K41)/Model!$AJ$17)))</f>
        <v>1.1102230246251565E-16</v>
      </c>
      <c r="L86" s="15">
        <f ca="1">IF(Model!$M$18=0,NA(),ABS(L40-IF(AND(Model!$M$16=1,L$4&gt;=Model!$M$13-0.000000001,L$4&lt;=Model!$M$13+Model!$M$15+0.000000001,$A40&gt;=Model!$M$14-0.000000001,$A40&lt;=Model!$M$14+Model!$M$15+0.000000001),Model!$M$12,(Model!$AJ$13*K40+Model!$AJ$14*M40+Model!$AJ$15*L39+Model!$AJ$16*L41)/Model!$AJ$17)))</f>
        <v>1.1102230246251565E-16</v>
      </c>
      <c r="M86" s="15">
        <f ca="1">IF(Model!$M$18=0,NA(),ABS(M40-IF(AND(Model!$M$16=1,M$4&gt;=Model!$M$13-0.000000001,M$4&lt;=Model!$M$13+Model!$M$15+0.000000001,$A40&gt;=Model!$M$14-0.000000001,$A40&lt;=Model!$M$14+Model!$M$15+0.000000001),Model!$M$12,(Model!$AJ$13*L40+Model!$AJ$14*N40+Model!$AJ$15*M39+Model!$AJ$16*M41)/Model!$AJ$17)))</f>
        <v>1.1102230246251565E-16</v>
      </c>
      <c r="N86" s="15">
        <f ca="1">IF(Model!$M$18=0,NA(),ABS(N40-IF(AND(Model!$M$16=1,N$4&gt;=Model!$M$13-0.000000001,N$4&lt;=Model!$M$13+Model!$M$15+0.000000001,$A40&gt;=Model!$M$14-0.000000001,$A40&lt;=Model!$M$14+Model!$M$15+0.000000001),Model!$M$12,(Model!$AJ$13*M40+Model!$AJ$14*O40+Model!$AJ$15*N39+Model!$AJ$16*N41)/Model!$AJ$17)))</f>
        <v>1.1102230246251565E-16</v>
      </c>
      <c r="O86" s="15">
        <f ca="1">IF(Model!$M$18=0,NA(),ABS(O40-IF(AND(Model!$M$16=1,O$4&gt;=Model!$M$13-0.000000001,O$4&lt;=Model!$M$13+Model!$M$15+0.000000001,$A40&gt;=Model!$M$14-0.000000001,$A40&lt;=Model!$M$14+Model!$M$15+0.000000001),Model!$M$12,(Model!$AJ$13*N40+Model!$AJ$14*P40+Model!$AJ$15*O39+Model!$AJ$16*O41)/Model!$AJ$17)))</f>
        <v>2.2204460492503131E-16</v>
      </c>
      <c r="P86" s="15">
        <f ca="1">IF(Model!$M$18=0,NA(),ABS(P40-IF(AND(Model!$M$16=1,P$4&gt;=Model!$M$13-0.000000001,P$4&lt;=Model!$M$13+Model!$M$15+0.000000001,$A40&gt;=Model!$M$14-0.000000001,$A40&lt;=Model!$M$14+Model!$M$15+0.000000001),Model!$M$12,(Model!$AJ$13*O40+Model!$AJ$14*Q40+Model!$AJ$15*P39+Model!$AJ$16*P41)/Model!$AJ$17)))</f>
        <v>2.2204460492503131E-16</v>
      </c>
      <c r="Q86" s="15">
        <f ca="1">IF(Model!$M$18=0,NA(),ABS(Q40-IF(AND(Model!$M$16=1,Q$4&gt;=Model!$M$13-0.000000001,Q$4&lt;=Model!$M$13+Model!$M$15+0.000000001,$A40&gt;=Model!$M$14-0.000000001,$A40&lt;=Model!$M$14+Model!$M$15+0.000000001),Model!$M$12,(Model!$AJ$13*P40+Model!$AJ$14*R40+Model!$AJ$15*Q39+Model!$AJ$16*Q41)/Model!$AJ$17)))</f>
        <v>1.1102230246251565E-16</v>
      </c>
      <c r="R86" s="15">
        <f ca="1">IF(Model!$M$18=0,NA(),ABS(R40-IF(AND(Model!$M$16=1,R$4&gt;=Model!$M$13-0.000000001,R$4&lt;=Model!$M$13+Model!$M$15+0.000000001,$A40&gt;=Model!$M$14-0.000000001,$A40&lt;=Model!$M$14+Model!$M$15+0.000000001),Model!$M$12,(Model!$AJ$13*Q40+Model!$AJ$14*S40+Model!$AJ$15*R39+Model!$AJ$16*R41)/Model!$AJ$17)))</f>
        <v>2.2204460492503131E-16</v>
      </c>
      <c r="S86" s="15">
        <f ca="1">IF(Model!$M$18=0,NA(),ABS(S40-IF(AND(Model!$M$16=1,S$4&gt;=Model!$M$13-0.000000001,S$4&lt;=Model!$M$13+Model!$M$15+0.000000001,$A40&gt;=Model!$M$14-0.000000001,$A40&lt;=Model!$M$14+Model!$M$15+0.000000001),Model!$M$12,(Model!$AJ$13*R40+Model!$AJ$14*T40+Model!$AJ$15*S39+Model!$AJ$16*S41)/Model!$AJ$17)))</f>
        <v>2.2204460492503131E-16</v>
      </c>
      <c r="T86" s="15">
        <f ca="1">IF(Model!$M$18=0,NA(),ABS(T40-IF(AND(Model!$M$16=1,T$4&gt;=Model!$M$13-0.000000001,T$4&lt;=Model!$M$13+Model!$M$15+0.000000001,$A40&gt;=Model!$M$14-0.000000001,$A40&lt;=Model!$M$14+Model!$M$15+0.000000001),Model!$M$12,(Model!$AJ$13*S40+Model!$AJ$14*U40+Model!$AJ$15*T39+Model!$AJ$16*T41)/Model!$AJ$17)))</f>
        <v>2.2204460492503131E-16</v>
      </c>
      <c r="U86" s="15">
        <f ca="1">IF(Model!$M$18=0,NA(),ABS(U40-IF(AND(Model!$M$16=1,U$4&gt;=Model!$M$13-0.000000001,U$4&lt;=Model!$M$13+Model!$M$15+0.000000001,$A40&gt;=Model!$M$14-0.000000001,$A40&lt;=Model!$M$14+Model!$M$15+0.000000001),Model!$M$12,(Model!$AJ$13*T40+Model!$AJ$14*V40+Model!$AJ$15*U39+Model!$AJ$16*U41)/Model!$AJ$17)))</f>
        <v>4.4408920985006262E-16</v>
      </c>
      <c r="V86" s="15">
        <f ca="1">IF(Model!$M$18=0,NA(),ABS(V40-IF(AND(Model!$M$16=1,V$4&gt;=Model!$M$13-0.000000001,V$4&lt;=Model!$M$13+Model!$M$15+0.000000001,$A40&gt;=Model!$M$14-0.000000001,$A40&lt;=Model!$M$14+Model!$M$15+0.000000001),Model!$M$12,(Model!$AJ$13*U40+Model!$AJ$14*W40+Model!$AJ$15*V39+Model!$AJ$16*V41)/Model!$AJ$17)))</f>
        <v>3.3306690738754696E-16</v>
      </c>
      <c r="W86" s="15">
        <f ca="1">IF(Model!$M$18=0,NA(),ABS(W40-IF(AND(Model!$M$16=1,W$4&gt;=Model!$M$13-0.000000001,W$4&lt;=Model!$M$13+Model!$M$15+0.000000001,$A40&gt;=Model!$M$14-0.000000001,$A40&lt;=Model!$M$14+Model!$M$15+0.000000001),Model!$M$12,(Model!$AJ$13*V40+Model!$AJ$14*X40+Model!$AJ$15*W39+Model!$AJ$16*W41)/Model!$AJ$17)))</f>
        <v>3.3306690738754696E-16</v>
      </c>
      <c r="X86" s="15">
        <f ca="1">IF(Model!$M$18=0,NA(),ABS(X40-IF(AND(Model!$M$16=1,X$4&gt;=Model!$M$13-0.000000001,X$4&lt;=Model!$M$13+Model!$M$15+0.000000001,$A40&gt;=Model!$M$14-0.000000001,$A40&lt;=Model!$M$14+Model!$M$15+0.000000001),Model!$M$12,(Model!$AJ$13*W40+Model!$AJ$14*Y40+Model!$AJ$15*X39+Model!$AJ$16*X41)/Model!$AJ$17)))</f>
        <v>3.3306690738754696E-16</v>
      </c>
      <c r="Y86" s="15">
        <f ca="1">IF(Model!$M$18=0,NA(),ABS(Y40-IF(AND(Model!$M$16=1,Y$4&gt;=Model!$M$13-0.000000001,Y$4&lt;=Model!$M$13+Model!$M$15+0.000000001,$A40&gt;=Model!$M$14-0.000000001,$A40&lt;=Model!$M$14+Model!$M$15+0.000000001),Model!$M$12,(Model!$AJ$13*X40+Model!$AJ$14*Z40+Model!$AJ$15*Y39+Model!$AJ$16*Y41)/Model!$AJ$17)))</f>
        <v>4.4408920985006262E-16</v>
      </c>
      <c r="Z86" s="15">
        <f ca="1">IF(Model!$M$18=0,NA(),ABS(Z40-IF(AND(Model!$M$16=1,Z$4&gt;=Model!$M$13-0.000000001,Z$4&lt;=Model!$M$13+Model!$M$15+0.000000001,$A40&gt;=Model!$M$14-0.000000001,$A40&lt;=Model!$M$14+Model!$M$15+0.000000001),Model!$M$12,(Model!$AJ$13*Y40+Model!$AJ$14*AA40+Model!$AJ$15*Z39+Model!$AJ$16*Z41)/Model!$AJ$17)))</f>
        <v>7.7715611723760958E-16</v>
      </c>
      <c r="AA86" s="15">
        <f ca="1">IF(Model!$M$18=0,NA(),ABS(AA40-IF(AND(Model!$M$16=1,AA$4&gt;=Model!$M$13-0.000000001,AA$4&lt;=Model!$M$13+Model!$M$15+0.000000001,$A40&gt;=Model!$M$14-0.000000001,$A40&lt;=Model!$M$14+Model!$M$15+0.000000001),Model!$M$12,(Model!$AJ$13*Z40+Model!$AJ$14*AB40+Model!$AJ$15*AA39+Model!$AJ$16*AA41)/Model!$AJ$17)))</f>
        <v>8.8817841970012523E-16</v>
      </c>
      <c r="AB86" s="15">
        <f ca="1">IF(Model!$M$18=0,NA(),ABS(AB40-IF(AND(Model!$M$16=1,AB$4&gt;=Model!$M$13-0.000000001,AB$4&lt;=Model!$M$13+Model!$M$15+0.000000001,$A40&gt;=Model!$M$14-0.000000001,$A40&lt;=Model!$M$14+Model!$M$15+0.000000001),Model!$M$12,(Model!$AJ$13*AA40+Model!$AJ$14*AC40+Model!$AJ$15*AB39+Model!$AJ$16*AB41)/Model!$AJ$17)))</f>
        <v>1.1102230246251565E-15</v>
      </c>
      <c r="AC86" s="15">
        <f ca="1">IF(Model!$M$18=0,NA(),ABS(AC40-IF(AND(Model!$M$16=1,AC$4&gt;=Model!$M$13-0.000000001,AC$4&lt;=Model!$M$13+Model!$M$15+0.000000001,$A40&gt;=Model!$M$14-0.000000001,$A40&lt;=Model!$M$14+Model!$M$15+0.000000001),Model!$M$12,(Model!$AJ$13*AB40+Model!$AJ$14*AD40+Model!$AJ$15*AC39+Model!$AJ$16*AC41)/Model!$AJ$17)))</f>
        <v>1.2212453270876722E-15</v>
      </c>
      <c r="AD86" s="15">
        <f ca="1">IF(Model!$M$18=0,NA(),ABS(AD40-IF(AND(Model!$M$16=1,AD$4&gt;=Model!$M$13-0.000000001,AD$4&lt;=Model!$M$13+Model!$M$15+0.000000001,$A40&gt;=Model!$M$14-0.000000001,$A40&lt;=Model!$M$14+Model!$M$15+0.000000001),Model!$M$12,(Model!$AJ$13*AC40+Model!$AJ$14*AE40+Model!$AJ$15*AD39+Model!$AJ$16*AD41)/Model!$AJ$17)))</f>
        <v>1.5543122344752192E-15</v>
      </c>
      <c r="AE86" s="15">
        <f ca="1">IF(Model!$M$18=0,NA(),ABS(AE40-IF(AND(Model!$M$16=1,AE$4&gt;=Model!$M$13-0.000000001,AE$4&lt;=Model!$M$13+Model!$M$15+0.000000001,$A40&gt;=Model!$M$14-0.000000001,$A40&lt;=Model!$M$14+Model!$M$15+0.000000001),Model!$M$12,(Model!$AJ$13*AD40+Model!$AJ$14*AF40+Model!$AJ$15*AE39+Model!$AJ$16*AE41)/Model!$AJ$17)))</f>
        <v>1.6653345369377348E-15</v>
      </c>
      <c r="AF86" s="15">
        <f ca="1">IF(Model!$M$18=0,NA(),ABS(AF40-IF(AND(Model!$M$16=1,AF$4&gt;=Model!$M$13-0.000000001,AF$4&lt;=Model!$M$13+Model!$M$15+0.000000001,$A40&gt;=Model!$M$14-0.000000001,$A40&lt;=Model!$M$14+Model!$M$15+0.000000001),Model!$M$12,(Model!$AJ$13*AE40+Model!$AJ$14*AG40+Model!$AJ$15*AF39+Model!$AJ$16*AF41)/Model!$AJ$17)))</f>
        <v>2.3314683517128287E-15</v>
      </c>
      <c r="AG86" s="15">
        <f ca="1">IF(Model!$M$18=0,NA(),ABS(AG40-IF(AND(Model!$M$16=1,AG$4&gt;=Model!$M$13-0.000000001,AG$4&lt;=Model!$M$13+Model!$M$15+0.000000001,$A40&gt;=Model!$M$14-0.000000001,$A40&lt;=Model!$M$14+Model!$M$15+0.000000001),Model!$M$12,(Model!$AJ$13*AF40+Model!$AJ$14*AH40+Model!$AJ$15*AG39+Model!$AJ$16*AG41)/Model!$AJ$17)))</f>
        <v>2.886579864025407E-15</v>
      </c>
      <c r="AH86" s="15">
        <f ca="1">IF(Model!$M$18=0,NA(),ABS(AH40-IF(AND(Model!$M$16=1,AH$4&gt;=Model!$M$13-0.000000001,AH$4&lt;=Model!$M$13+Model!$M$15+0.000000001,$A40&gt;=Model!$M$14-0.000000001,$A40&lt;=Model!$M$14+Model!$M$15+0.000000001),Model!$M$12,(Model!$AJ$13*AG40+Model!$AJ$14*AI40+Model!$AJ$15*AH39+Model!$AJ$16*AH41)/Model!$AJ$17)))</f>
        <v>3.5527136788005009E-15</v>
      </c>
      <c r="AI86" s="15">
        <f ca="1">IF(Model!$M$18=0,NA(),ABS(AI40-IF(AND(Model!$M$16=1,AI$4&gt;=Model!$M$13-0.000000001,AI$4&lt;=Model!$M$13+Model!$M$15+0.000000001,$A40&gt;=Model!$M$14-0.000000001,$A40&lt;=Model!$M$14+Model!$M$15+0.000000001),Model!$M$12,(Model!$AJ$13*AH40+Model!$AJ$14*AJ40+Model!$AJ$15*AI39+Model!$AJ$16*AI41)/Model!$AJ$17)))</f>
        <v>4.4408920985006262E-15</v>
      </c>
      <c r="AJ86" s="15">
        <f ca="1">IF(Model!$M$18=0,NA(),ABS(AJ40-IF(AND(Model!$M$16=1,AJ$4&gt;=Model!$M$13-0.000000001,AJ$4&lt;=Model!$M$13+Model!$M$15+0.000000001,$A40&gt;=Model!$M$14-0.000000001,$A40&lt;=Model!$M$14+Model!$M$15+0.000000001),Model!$M$12,(Model!$AJ$13*AI40+Model!$AJ$14*AK40+Model!$AJ$15*AJ39+Model!$AJ$16*AJ41)/Model!$AJ$17)))</f>
        <v>5.5511151231257827E-15</v>
      </c>
      <c r="AK86" s="15">
        <f ca="1">IF(Model!$M$18=0,NA(),ABS(AK40-IF(AND(Model!$M$16=1,AK$4&gt;=Model!$M$13-0.000000001,AK$4&lt;=Model!$M$13+Model!$M$15+0.000000001,$A40&gt;=Model!$M$14-0.000000001,$A40&lt;=Model!$M$14+Model!$M$15+0.000000001),Model!$M$12,(Model!$AJ$13*AJ40+Model!$AJ$14*AL40+Model!$AJ$15*AK39+Model!$AJ$16*AK41)/Model!$AJ$17)))</f>
        <v>6.8833827526759706E-15</v>
      </c>
      <c r="AL86" s="15">
        <f ca="1">IF(Model!$M$18=0,NA(),ABS(AL40-IF(AND(Model!$M$16=1,AL$4&gt;=Model!$M$13-0.000000001,AL$4&lt;=Model!$M$13+Model!$M$15+0.000000001,$A40&gt;=Model!$M$14-0.000000001,$A40&lt;=Model!$M$14+Model!$M$15+0.000000001),Model!$M$12,(Model!$AJ$13*AK40+Model!$AJ$14*AM40+Model!$AJ$15*AL39+Model!$AJ$16*AL41)/Model!$AJ$17)))</f>
        <v>8.4376949871511897E-15</v>
      </c>
      <c r="AM86" s="15">
        <f ca="1">IF(Model!$M$18=0,NA(),ABS(AM40-IF(AND(Model!$M$16=1,AM$4&gt;=Model!$M$13-0.000000001,AM$4&lt;=Model!$M$13+Model!$M$15+0.000000001,$A40&gt;=Model!$M$14-0.000000001,$A40&lt;=Model!$M$14+Model!$M$15+0.000000001),Model!$M$12,(Model!$AJ$13*AL40+Model!$AJ$14*AN40+Model!$AJ$15*AM39+Model!$AJ$16*AM41)/Model!$AJ$17)))</f>
        <v>1.0436096431476471E-14</v>
      </c>
      <c r="AN86" s="15">
        <f ca="1">IF(Model!$M$18=0,NA(),ABS(AN40-IF(AND(Model!$M$16=1,AN$4&gt;=Model!$M$13-0.000000001,AN$4&lt;=Model!$M$13+Model!$M$15+0.000000001,$A40&gt;=Model!$M$14-0.000000001,$A40&lt;=Model!$M$14+Model!$M$15+0.000000001),Model!$M$12,(Model!$AJ$13*AM40+Model!$AJ$14*AO40+Model!$AJ$15*AN39+Model!$AJ$16*AN41)/Model!$AJ$17)))</f>
        <v>1.27675647831893E-14</v>
      </c>
      <c r="AO86" s="15">
        <f ca="1">IF(Model!$M$18=0,NA(),ABS(AO40-IF(AND(Model!$M$16=1,AO$4&gt;=Model!$M$13-0.000000001,AO$4&lt;=Model!$M$13+Model!$M$15+0.000000001,$A40&gt;=Model!$M$14-0.000000001,$A40&lt;=Model!$M$14+Model!$M$15+0.000000001),Model!$M$12,(Model!$AJ$13*AN40+Model!$AJ$14*AP40+Model!$AJ$15*AO39+Model!$AJ$16*AO41)/Model!$AJ$17)))</f>
        <v>1.5654144647214707E-14</v>
      </c>
      <c r="AP86" s="15">
        <f ca="1">IF(Model!$M$18=0,NA(),ABS(AP40-IF(AND(Model!$M$16=1,AP$4&gt;=Model!$M$13-0.000000001,AP$4&lt;=Model!$M$13+Model!$M$15+0.000000001,$A40&gt;=Model!$M$14-0.000000001,$A40&lt;=Model!$M$14+Model!$M$15+0.000000001),Model!$M$12,(Model!$AJ$13*AO40+Model!$AJ$14*AQ40+Model!$AJ$15*AP39+Model!$AJ$16*AP41)/Model!$AJ$17)))</f>
        <v>1.8984813721090177E-14</v>
      </c>
      <c r="AQ86" s="15">
        <f ca="1">IF(Model!$M$18=0,NA(),ABS(AQ40-IF(AND(Model!$M$16=1,AQ$4&gt;=Model!$M$13-0.000000001,AQ$4&lt;=Model!$M$13+Model!$M$15+0.000000001,$A40&gt;=Model!$M$14-0.000000001,$A40&lt;=Model!$M$14+Model!$M$15+0.000000001),Model!$M$12,(Model!$AJ$13*AP40+Model!$AJ$14*AR40+Model!$AJ$15*AQ39+Model!$AJ$16*AQ41)/Model!$AJ$17)))</f>
        <v>2.2870594307278225E-14</v>
      </c>
      <c r="AR86" s="15">
        <f ca="1">IF(Model!$M$18=0,NA(),ABS(AR40-IF(AND(Model!$M$16=1,AR$4&gt;=Model!$M$13-0.000000001,AR$4&lt;=Model!$M$13+Model!$M$15+0.000000001,$A40&gt;=Model!$M$14-0.000000001,$A40&lt;=Model!$M$14+Model!$M$15+0.000000001),Model!$M$12,(Model!$AJ$13*AQ40+Model!$AJ$14*AS40+Model!$AJ$15*AR39+Model!$AJ$16*AR41)/Model!$AJ$17)))</f>
        <v>2.7644553313166398E-14</v>
      </c>
      <c r="AS86" s="15">
        <f ca="1">IF(Model!$M$18=0,NA(),ABS(AS40-IF(AND(Model!$M$16=1,AS$4&gt;=Model!$M$13-0.000000001,AS$4&lt;=Model!$M$13+Model!$M$15+0.000000001,$A40&gt;=Model!$M$14-0.000000001,$A40&lt;=Model!$M$14+Model!$M$15+0.000000001),Model!$M$12,(Model!$AJ$13*AR40+Model!$AJ$14*AT40+Model!$AJ$15*AS39+Model!$AJ$16*AS41)/Model!$AJ$17)))</f>
        <v>3.3084646133829665E-14</v>
      </c>
      <c r="AT86" s="15">
        <f ca="1">IF(Model!$M$18=0,NA(),ABS(AT40-IF(AND(Model!$M$16=1,AT$4&gt;=Model!$M$13-0.000000001,AT$4&lt;=Model!$M$13+Model!$M$15+0.000000001,$A40&gt;=Model!$M$14-0.000000001,$A40&lt;=Model!$M$14+Model!$M$15+0.000000001),Model!$M$12,(Model!$AJ$13*AS40+Model!$AJ$14*AU40+Model!$AJ$15*AT39+Model!$AJ$16*AT41)/Model!$AJ$17)))</f>
        <v>3.9523939676655573E-14</v>
      </c>
      <c r="AU86" s="15">
        <f ca="1">IF(Model!$M$18=0,NA(),ABS(AU40-IF(AND(Model!$M$16=1,AU$4&gt;=Model!$M$13-0.000000001,AU$4&lt;=Model!$M$13+Model!$M$15+0.000000001,$A40&gt;=Model!$M$14-0.000000001,$A40&lt;=Model!$M$14+Model!$M$15+0.000000001),Model!$M$12,(Model!$AJ$13*AT40+Model!$AJ$14*AV40+Model!$AJ$15*AU39+Model!$AJ$16*AU41)/Model!$AJ$17)))</f>
        <v>4.674038933671909E-14</v>
      </c>
      <c r="AV86" s="15">
        <f ca="1">IF(Model!$M$18=0,NA(),ABS(AV40-IF(AND(Model!$M$16=1,AV$4&gt;=Model!$M$13-0.000000001,AV$4&lt;=Model!$M$13+Model!$M$15+0.000000001,$A40&gt;=Model!$M$14-0.000000001,$A40&lt;=Model!$M$14+Model!$M$15+0.000000001),Model!$M$12,(Model!$AJ$13*AU40+Model!$AJ$14*AW40+Model!$AJ$15*AV39+Model!$AJ$16*AV41)/Model!$AJ$17)))</f>
        <v>5.5400128928795311E-14</v>
      </c>
      <c r="AW86" s="15">
        <f ca="1">IF(Model!$M$18=0,NA(),ABS(AW40-IF(AND(Model!$M$16=1,AW$4&gt;=Model!$M$13-0.000000001,AW$4&lt;=Model!$M$13+Model!$M$15+0.000000001,$A40&gt;=Model!$M$14-0.000000001,$A40&lt;=Model!$M$14+Model!$M$15+0.000000001),Model!$M$12,(Model!$AJ$13*AV40+Model!$AJ$14*AX40+Model!$AJ$15*AW39+Model!$AJ$16*AW41)/Model!$AJ$17)))</f>
        <v>6.5170091545496689E-14</v>
      </c>
      <c r="AX86" s="15">
        <f ca="1">IF(Model!$M$18=0,NA(),ABS(AX40-IF(AND(Model!$M$16=1,AX$4&gt;=Model!$M$13-0.000000001,AX$4&lt;=Model!$M$13+Model!$M$15+0.000000001,$A40&gt;=Model!$M$14-0.000000001,$A40&lt;=Model!$M$14+Model!$M$15+0.000000001),Model!$M$12,(Model!$AJ$13*AW40+Model!$AJ$14*AY40+Model!$AJ$15*AX39+Model!$AJ$16*AX41)/Model!$AJ$17)))</f>
        <v>7.638334409421077E-14</v>
      </c>
      <c r="AY86" s="15">
        <f ca="1">IF(Model!$M$18=0,NA(),ABS(AY40-IF(AND(Model!$M$16=1,AY$4&gt;=Model!$M$13-0.000000001,AY$4&lt;=Model!$M$13+Model!$M$15+0.000000001,$A40&gt;=Model!$M$14-0.000000001,$A40&lt;=Model!$M$14+Model!$M$15+0.000000001),Model!$M$12,(Model!$AJ$13*AX40+Model!$AJ$14*AZ40+Model!$AJ$15*AY39+Model!$AJ$16*AY41)/Model!$AJ$17)))</f>
        <v>8.8817841970012523E-14</v>
      </c>
      <c r="AZ86" s="15">
        <f ca="1">IF(Model!$M$18=0,NA(),ABS(AZ40-IF(AND(Model!$M$16=1,AZ$4&gt;=Model!$M$13-0.000000001,AZ$4&lt;=Model!$M$13+Model!$M$15+0.000000001,$A40&gt;=Model!$M$14-0.000000001,$A40&lt;=Model!$M$14+Model!$M$15+0.000000001),Model!$M$12,(Model!$AJ$13*AY40+Model!$AJ$14*BA40+Model!$AJ$15*AZ39+Model!$AJ$16*AZ41)/Model!$AJ$17)))</f>
        <v>1.0269562977782698E-13</v>
      </c>
      <c r="BA86" s="15">
        <f ca="1">IF(Model!$M$18=0,NA(),ABS(BA40-IF(AND(Model!$M$16=1,BA$4&gt;=Model!$M$13-0.000000001,BA$4&lt;=Model!$M$13+Model!$M$15+0.000000001,$A40&gt;=Model!$M$14-0.000000001,$A40&lt;=Model!$M$14+Model!$M$15+0.000000001),Model!$M$12,(Model!$AJ$13*AZ40+Model!$AJ$14*BB40+Model!$AJ$15*BA39+Model!$AJ$16*BA41)/Model!$AJ$17)))</f>
        <v>1.1801670751765414E-13</v>
      </c>
      <c r="BB86" s="15">
        <f ca="1">IF(Model!$M$18=0,NA(),ABS(BB40-IF(AND(Model!$M$16=1,BB$4&gt;=Model!$M$13-0.000000001,BB$4&lt;=Model!$M$13+Model!$M$15+0.000000001,$A40&gt;=Model!$M$14-0.000000001,$A40&lt;=Model!$M$14+Model!$M$15+0.000000001),Model!$M$12,(Model!$AJ$13*BA40+Model!$AJ$14*BC40+Model!$AJ$15*BB39+Model!$AJ$16*BB41)/Model!$AJ$17)))</f>
        <v>1.3444800828210646E-13</v>
      </c>
      <c r="BC86" s="15">
        <f ca="1">IF(Model!$M$18=0,NA(),ABS(BC40-IF(AND(Model!$M$16=1,BC$4&gt;=Model!$M$13-0.000000001,BC$4&lt;=Model!$M$13+Model!$M$15+0.000000001,$A40&gt;=Model!$M$14-0.000000001,$A40&lt;=Model!$M$14+Model!$M$15+0.000000001),Model!$M$12,(Model!$AJ$13*BB40+Model!$AJ$14*BD40+Model!$AJ$15*BC39+Model!$AJ$16*BC41)/Model!$AJ$17)))</f>
        <v>1.5198953207118393E-13</v>
      </c>
      <c r="BD86" s="15">
        <f ca="1">IF(Model!$M$18=0,NA(),ABS(BD40-IF(AND(Model!$M$16=1,BD$4&gt;=Model!$M$13-0.000000001,BD$4&lt;=Model!$M$13+Model!$M$15+0.000000001,$A40&gt;=Model!$M$14-0.000000001,$A40&lt;=Model!$M$14+Model!$M$15+0.000000001),Model!$M$12,(Model!$AJ$13*BC40+Model!$AJ$14*BE40+Model!$AJ$15*BD39+Model!$AJ$16*BD41)/Model!$AJ$17)))</f>
        <v>1.6986412276764895E-13</v>
      </c>
      <c r="BE86" s="15">
        <f ca="1">IF(Model!$M$18=0,NA(),ABS(BE40-IF(AND(Model!$M$16=1,BE$4&gt;=Model!$M$13-0.000000001,BE$4&lt;=Model!$M$13+Model!$M$15+0.000000001,$A40&gt;=Model!$M$14-0.000000001,$A40&lt;=Model!$M$14+Model!$M$15+0.000000001),Model!$M$12,(Model!$AJ$13*BD40+Model!$AJ$14*BF40+Model!$AJ$15*BE39+Model!$AJ$16*BE41)/Model!$AJ$17)))</f>
        <v>1.8784973576657649E-13</v>
      </c>
      <c r="BF86" s="15">
        <f ca="1">IF(Model!$M$18=0,NA(),ABS(BF40-IF(AND(Model!$M$16=1,BF$4&gt;=Model!$M$13-0.000000001,BF$4&lt;=Model!$M$13+Model!$M$15+0.000000001,$A40&gt;=Model!$M$14-0.000000001,$A40&lt;=Model!$M$14+Model!$M$15+0.000000001),Model!$M$12,(Model!$AJ$13*BE40+Model!$AJ$14*BG40+Model!$AJ$15*BF39+Model!$AJ$16*BF41)/Model!$AJ$17)))</f>
        <v>2.0472512574087887E-13</v>
      </c>
      <c r="BG86" s="15">
        <f ca="1">IF(Model!$M$18=0,NA(),ABS(BG40-IF(AND(Model!$M$16=1,BG$4&gt;=Model!$M$13-0.000000001,BG$4&lt;=Model!$M$13+Model!$M$15+0.000000001,$A40&gt;=Model!$M$14-0.000000001,$A40&lt;=Model!$M$14+Model!$M$15+0.000000001),Model!$M$12,(Model!$AJ$13*BF40+Model!$AJ$14*BH40+Model!$AJ$15*BG39+Model!$AJ$16*BG41)/Model!$AJ$17)))</f>
        <v>2.1938006966593093E-13</v>
      </c>
      <c r="BH86" s="15">
        <f ca="1">IF(Model!$M$18=0,NA(),ABS(BH40-IF(AND(Model!$M$16=1,BH$4&gt;=Model!$M$13-0.000000001,BH$4&lt;=Model!$M$13+Model!$M$15+0.000000001,$A40&gt;=Model!$M$14-0.000000001,$A40&lt;=Model!$M$14+Model!$M$15+0.000000001),Model!$M$12,(Model!$AJ$13*BG40+Model!$AJ$14*BI40+Model!$AJ$15*BH39+Model!$AJ$16*BH41)/Model!$AJ$17)))</f>
        <v>2.298161660974074E-13</v>
      </c>
      <c r="BI86" s="15">
        <f ca="1">IF(Model!$M$18=0,NA(),ABS(BI40-IF(AND(Model!$M$16=1,BI$4&gt;=Model!$M$13-0.000000001,BI$4&lt;=Model!$M$13+Model!$M$15+0.000000001,$A40&gt;=Model!$M$14-0.000000001,$A40&lt;=Model!$M$14+Model!$M$15+0.000000001),Model!$M$12,(Model!$AJ$13*BH40+Model!$AJ$14*BJ40+Model!$AJ$15*BI39+Model!$AJ$16*BI41)/Model!$AJ$17)))</f>
        <v>2.3381296898605797E-13</v>
      </c>
      <c r="BJ86" s="15">
        <f ca="1">IF(Model!$M$18=0,NA(),ABS(BJ40-IF(AND(Model!$M$16=1,BJ$4&gt;=Model!$M$13-0.000000001,BJ$4&lt;=Model!$M$13+Model!$M$15+0.000000001,$A40&gt;=Model!$M$14-0.000000001,$A40&lt;=Model!$M$14+Model!$M$15+0.000000001),Model!$M$12,BI40)))</f>
        <v>0</v>
      </c>
      <c r="BK86" s="1"/>
    </row>
    <row r="87" spans="1:63" ht="13.5" customHeight="1">
      <c r="A87" s="1"/>
      <c r="B87" s="15">
        <f>IF(Model!$M$18=0,NA(),ABS(B41-IF(AND(Model!$M$16=1,B$4&gt;=Model!$M$13-0.000000001,B$4&lt;=Model!$M$13+Model!$M$15+0.000000001,$A41&gt;=Model!$M$14-0.000000001,$A41&lt;=Model!$M$14+Model!$M$15+0.000000001),Model!$M$12,Model!$M$11)))</f>
        <v>0</v>
      </c>
      <c r="C87" s="15">
        <f ca="1">IF(Model!$M$18=0,NA(),ABS(C41-IF(AND(Model!$M$16=1,C$4&gt;=Model!$M$13-0.000000001,C$4&lt;=Model!$M$13+Model!$M$15+0.000000001,$A41&gt;=Model!$M$14-0.000000001,$A41&lt;=Model!$M$14+Model!$M$15+0.000000001),Model!$M$12,(Model!$AJ$13*B41+Model!$AJ$14*D41+Model!$AJ$15*C40+Model!$AJ$16*C42)/Model!$AJ$17)))</f>
        <v>0</v>
      </c>
      <c r="D87" s="15">
        <f ca="1">IF(Model!$M$18=0,NA(),ABS(D41-IF(AND(Model!$M$16=1,D$4&gt;=Model!$M$13-0.000000001,D$4&lt;=Model!$M$13+Model!$M$15+0.000000001,$A41&gt;=Model!$M$14-0.000000001,$A41&lt;=Model!$M$14+Model!$M$15+0.000000001),Model!$M$12,(Model!$AJ$13*C41+Model!$AJ$14*E41+Model!$AJ$15*D40+Model!$AJ$16*D42)/Model!$AJ$17)))</f>
        <v>0</v>
      </c>
      <c r="E87" s="15">
        <f ca="1">IF(Model!$M$18=0,NA(),ABS(E41-IF(AND(Model!$M$16=1,E$4&gt;=Model!$M$13-0.000000001,E$4&lt;=Model!$M$13+Model!$M$15+0.000000001,$A41&gt;=Model!$M$14-0.000000001,$A41&lt;=Model!$M$14+Model!$M$15+0.000000001),Model!$M$12,(Model!$AJ$13*D41+Model!$AJ$14*F41+Model!$AJ$15*E40+Model!$AJ$16*E42)/Model!$AJ$17)))</f>
        <v>1.1102230246251565E-16</v>
      </c>
      <c r="F87" s="15">
        <f ca="1">IF(Model!$M$18=0,NA(),ABS(F41-IF(AND(Model!$M$16=1,F$4&gt;=Model!$M$13-0.000000001,F$4&lt;=Model!$M$13+Model!$M$15+0.000000001,$A41&gt;=Model!$M$14-0.000000001,$A41&lt;=Model!$M$14+Model!$M$15+0.000000001),Model!$M$12,(Model!$AJ$13*E41+Model!$AJ$14*G41+Model!$AJ$15*F40+Model!$AJ$16*F42)/Model!$AJ$17)))</f>
        <v>0</v>
      </c>
      <c r="G87" s="15">
        <f ca="1">IF(Model!$M$18=0,NA(),ABS(G41-IF(AND(Model!$M$16=1,G$4&gt;=Model!$M$13-0.000000001,G$4&lt;=Model!$M$13+Model!$M$15+0.000000001,$A41&gt;=Model!$M$14-0.000000001,$A41&lt;=Model!$M$14+Model!$M$15+0.000000001),Model!$M$12,(Model!$AJ$13*F41+Model!$AJ$14*H41+Model!$AJ$15*G40+Model!$AJ$16*G42)/Model!$AJ$17)))</f>
        <v>0</v>
      </c>
      <c r="H87" s="15">
        <f ca="1">IF(Model!$M$18=0,NA(),ABS(H41-IF(AND(Model!$M$16=1,H$4&gt;=Model!$M$13-0.000000001,H$4&lt;=Model!$M$13+Model!$M$15+0.000000001,$A41&gt;=Model!$M$14-0.000000001,$A41&lt;=Model!$M$14+Model!$M$15+0.000000001),Model!$M$12,(Model!$AJ$13*G41+Model!$AJ$14*I41+Model!$AJ$15*H40+Model!$AJ$16*H42)/Model!$AJ$17)))</f>
        <v>1.1102230246251565E-16</v>
      </c>
      <c r="I87" s="15">
        <f ca="1">IF(Model!$M$18=0,NA(),ABS(I41-IF(AND(Model!$M$16=1,I$4&gt;=Model!$M$13-0.000000001,I$4&lt;=Model!$M$13+Model!$M$15+0.000000001,$A41&gt;=Model!$M$14-0.000000001,$A41&lt;=Model!$M$14+Model!$M$15+0.000000001),Model!$M$12,(Model!$AJ$13*H41+Model!$AJ$14*J41+Model!$AJ$15*I40+Model!$AJ$16*I42)/Model!$AJ$17)))</f>
        <v>2.2204460492503131E-16</v>
      </c>
      <c r="J87" s="15">
        <f ca="1">IF(Model!$M$18=0,NA(),ABS(J41-IF(AND(Model!$M$16=1,J$4&gt;=Model!$M$13-0.000000001,J$4&lt;=Model!$M$13+Model!$M$15+0.000000001,$A41&gt;=Model!$M$14-0.000000001,$A41&lt;=Model!$M$14+Model!$M$15+0.000000001),Model!$M$12,(Model!$AJ$13*I41+Model!$AJ$14*K41+Model!$AJ$15*J40+Model!$AJ$16*J42)/Model!$AJ$17)))</f>
        <v>0</v>
      </c>
      <c r="K87" s="15">
        <f ca="1">IF(Model!$M$18=0,NA(),ABS(K41-IF(AND(Model!$M$16=1,K$4&gt;=Model!$M$13-0.000000001,K$4&lt;=Model!$M$13+Model!$M$15+0.000000001,$A41&gt;=Model!$M$14-0.000000001,$A41&lt;=Model!$M$14+Model!$M$15+0.000000001),Model!$M$12,(Model!$AJ$13*J41+Model!$AJ$14*L41+Model!$AJ$15*K40+Model!$AJ$16*K42)/Model!$AJ$17)))</f>
        <v>1.1102230246251565E-16</v>
      </c>
      <c r="L87" s="15">
        <f ca="1">IF(Model!$M$18=0,NA(),ABS(L41-IF(AND(Model!$M$16=1,L$4&gt;=Model!$M$13-0.000000001,L$4&lt;=Model!$M$13+Model!$M$15+0.000000001,$A41&gt;=Model!$M$14-0.000000001,$A41&lt;=Model!$M$14+Model!$M$15+0.000000001),Model!$M$12,(Model!$AJ$13*K41+Model!$AJ$14*M41+Model!$AJ$15*L40+Model!$AJ$16*L42)/Model!$AJ$17)))</f>
        <v>3.3306690738754696E-16</v>
      </c>
      <c r="M87" s="15">
        <f ca="1">IF(Model!$M$18=0,NA(),ABS(M41-IF(AND(Model!$M$16=1,M$4&gt;=Model!$M$13-0.000000001,M$4&lt;=Model!$M$13+Model!$M$15+0.000000001,$A41&gt;=Model!$M$14-0.000000001,$A41&lt;=Model!$M$14+Model!$M$15+0.000000001),Model!$M$12,(Model!$AJ$13*L41+Model!$AJ$14*N41+Model!$AJ$15*M40+Model!$AJ$16*M42)/Model!$AJ$17)))</f>
        <v>1.1102230246251565E-16</v>
      </c>
      <c r="N87" s="15">
        <f ca="1">IF(Model!$M$18=0,NA(),ABS(N41-IF(AND(Model!$M$16=1,N$4&gt;=Model!$M$13-0.000000001,N$4&lt;=Model!$M$13+Model!$M$15+0.000000001,$A41&gt;=Model!$M$14-0.000000001,$A41&lt;=Model!$M$14+Model!$M$15+0.000000001),Model!$M$12,(Model!$AJ$13*M41+Model!$AJ$14*O41+Model!$AJ$15*N40+Model!$AJ$16*N42)/Model!$AJ$17)))</f>
        <v>2.2204460492503131E-16</v>
      </c>
      <c r="O87" s="15">
        <f ca="1">IF(Model!$M$18=0,NA(),ABS(O41-IF(AND(Model!$M$16=1,O$4&gt;=Model!$M$13-0.000000001,O$4&lt;=Model!$M$13+Model!$M$15+0.000000001,$A41&gt;=Model!$M$14-0.000000001,$A41&lt;=Model!$M$14+Model!$M$15+0.000000001),Model!$M$12,(Model!$AJ$13*N41+Model!$AJ$14*P41+Model!$AJ$15*O40+Model!$AJ$16*O42)/Model!$AJ$17)))</f>
        <v>3.3306690738754696E-16</v>
      </c>
      <c r="P87" s="15">
        <f ca="1">IF(Model!$M$18=0,NA(),ABS(P41-IF(AND(Model!$M$16=1,P$4&gt;=Model!$M$13-0.000000001,P$4&lt;=Model!$M$13+Model!$M$15+0.000000001,$A41&gt;=Model!$M$14-0.000000001,$A41&lt;=Model!$M$14+Model!$M$15+0.000000001),Model!$M$12,(Model!$AJ$13*O41+Model!$AJ$14*Q41+Model!$AJ$15*P40+Model!$AJ$16*P42)/Model!$AJ$17)))</f>
        <v>1.1102230246251565E-16</v>
      </c>
      <c r="Q87" s="15">
        <f ca="1">IF(Model!$M$18=0,NA(),ABS(Q41-IF(AND(Model!$M$16=1,Q$4&gt;=Model!$M$13-0.000000001,Q$4&lt;=Model!$M$13+Model!$M$15+0.000000001,$A41&gt;=Model!$M$14-0.000000001,$A41&lt;=Model!$M$14+Model!$M$15+0.000000001),Model!$M$12,(Model!$AJ$13*P41+Model!$AJ$14*R41+Model!$AJ$15*Q40+Model!$AJ$16*Q42)/Model!$AJ$17)))</f>
        <v>2.2204460492503131E-16</v>
      </c>
      <c r="R87" s="15">
        <f ca="1">IF(Model!$M$18=0,NA(),ABS(R41-IF(AND(Model!$M$16=1,R$4&gt;=Model!$M$13-0.000000001,R$4&lt;=Model!$M$13+Model!$M$15+0.000000001,$A41&gt;=Model!$M$14-0.000000001,$A41&lt;=Model!$M$14+Model!$M$15+0.000000001),Model!$M$12,(Model!$AJ$13*Q41+Model!$AJ$14*S41+Model!$AJ$15*R40+Model!$AJ$16*R42)/Model!$AJ$17)))</f>
        <v>2.2204460492503131E-16</v>
      </c>
      <c r="S87" s="15">
        <f ca="1">IF(Model!$M$18=0,NA(),ABS(S41-IF(AND(Model!$M$16=1,S$4&gt;=Model!$M$13-0.000000001,S$4&lt;=Model!$M$13+Model!$M$15+0.000000001,$A41&gt;=Model!$M$14-0.000000001,$A41&lt;=Model!$M$14+Model!$M$15+0.000000001),Model!$M$12,(Model!$AJ$13*R41+Model!$AJ$14*T41+Model!$AJ$15*S40+Model!$AJ$16*S42)/Model!$AJ$17)))</f>
        <v>2.2204460492503131E-16</v>
      </c>
      <c r="T87" s="15">
        <f ca="1">IF(Model!$M$18=0,NA(),ABS(T41-IF(AND(Model!$M$16=1,T$4&gt;=Model!$M$13-0.000000001,T$4&lt;=Model!$M$13+Model!$M$15+0.000000001,$A41&gt;=Model!$M$14-0.000000001,$A41&lt;=Model!$M$14+Model!$M$15+0.000000001),Model!$M$12,(Model!$AJ$13*S41+Model!$AJ$14*U41+Model!$AJ$15*T40+Model!$AJ$16*T42)/Model!$AJ$17)))</f>
        <v>2.2204460492503131E-16</v>
      </c>
      <c r="U87" s="15">
        <f ca="1">IF(Model!$M$18=0,NA(),ABS(U41-IF(AND(Model!$M$16=1,U$4&gt;=Model!$M$13-0.000000001,U$4&lt;=Model!$M$13+Model!$M$15+0.000000001,$A41&gt;=Model!$M$14-0.000000001,$A41&lt;=Model!$M$14+Model!$M$15+0.000000001),Model!$M$12,(Model!$AJ$13*T41+Model!$AJ$14*V41+Model!$AJ$15*U40+Model!$AJ$16*U42)/Model!$AJ$17)))</f>
        <v>2.2204460492503131E-16</v>
      </c>
      <c r="V87" s="15">
        <f ca="1">IF(Model!$M$18=0,NA(),ABS(V41-IF(AND(Model!$M$16=1,V$4&gt;=Model!$M$13-0.000000001,V$4&lt;=Model!$M$13+Model!$M$15+0.000000001,$A41&gt;=Model!$M$14-0.000000001,$A41&lt;=Model!$M$14+Model!$M$15+0.000000001),Model!$M$12,(Model!$AJ$13*U41+Model!$AJ$14*W41+Model!$AJ$15*V40+Model!$AJ$16*V42)/Model!$AJ$17)))</f>
        <v>3.3306690738754696E-16</v>
      </c>
      <c r="W87" s="15">
        <f ca="1">IF(Model!$M$18=0,NA(),ABS(W41-IF(AND(Model!$M$16=1,W$4&gt;=Model!$M$13-0.000000001,W$4&lt;=Model!$M$13+Model!$M$15+0.000000001,$A41&gt;=Model!$M$14-0.000000001,$A41&lt;=Model!$M$14+Model!$M$15+0.000000001),Model!$M$12,(Model!$AJ$13*V41+Model!$AJ$14*X41+Model!$AJ$15*W40+Model!$AJ$16*W42)/Model!$AJ$17)))</f>
        <v>4.4408920985006262E-16</v>
      </c>
      <c r="X87" s="15">
        <f ca="1">IF(Model!$M$18=0,NA(),ABS(X41-IF(AND(Model!$M$16=1,X$4&gt;=Model!$M$13-0.000000001,X$4&lt;=Model!$M$13+Model!$M$15+0.000000001,$A41&gt;=Model!$M$14-0.000000001,$A41&lt;=Model!$M$14+Model!$M$15+0.000000001),Model!$M$12,(Model!$AJ$13*W41+Model!$AJ$14*Y41+Model!$AJ$15*X40+Model!$AJ$16*X42)/Model!$AJ$17)))</f>
        <v>3.3306690738754696E-16</v>
      </c>
      <c r="Y87" s="15">
        <f ca="1">IF(Model!$M$18=0,NA(),ABS(Y41-IF(AND(Model!$M$16=1,Y$4&gt;=Model!$M$13-0.000000001,Y$4&lt;=Model!$M$13+Model!$M$15+0.000000001,$A41&gt;=Model!$M$14-0.000000001,$A41&lt;=Model!$M$14+Model!$M$15+0.000000001),Model!$M$12,(Model!$AJ$13*X41+Model!$AJ$14*Z41+Model!$AJ$15*Y40+Model!$AJ$16*Y42)/Model!$AJ$17)))</f>
        <v>5.5511151231257827E-16</v>
      </c>
      <c r="Z87" s="15">
        <f ca="1">IF(Model!$M$18=0,NA(),ABS(Z41-IF(AND(Model!$M$16=1,Z$4&gt;=Model!$M$13-0.000000001,Z$4&lt;=Model!$M$13+Model!$M$15+0.000000001,$A41&gt;=Model!$M$14-0.000000001,$A41&lt;=Model!$M$14+Model!$M$15+0.000000001),Model!$M$12,(Model!$AJ$13*Y41+Model!$AJ$14*AA41+Model!$AJ$15*Z40+Model!$AJ$16*Z42)/Model!$AJ$17)))</f>
        <v>5.5511151231257827E-16</v>
      </c>
      <c r="AA87" s="15">
        <f ca="1">IF(Model!$M$18=0,NA(),ABS(AA41-IF(AND(Model!$M$16=1,AA$4&gt;=Model!$M$13-0.000000001,AA$4&lt;=Model!$M$13+Model!$M$15+0.000000001,$A41&gt;=Model!$M$14-0.000000001,$A41&lt;=Model!$M$14+Model!$M$15+0.000000001),Model!$M$12,(Model!$AJ$13*Z41+Model!$AJ$14*AB41+Model!$AJ$15*AA40+Model!$AJ$16*AA42)/Model!$AJ$17)))</f>
        <v>7.7715611723760958E-16</v>
      </c>
      <c r="AB87" s="15">
        <f ca="1">IF(Model!$M$18=0,NA(),ABS(AB41-IF(AND(Model!$M$16=1,AB$4&gt;=Model!$M$13-0.000000001,AB$4&lt;=Model!$M$13+Model!$M$15+0.000000001,$A41&gt;=Model!$M$14-0.000000001,$A41&lt;=Model!$M$14+Model!$M$15+0.000000001),Model!$M$12,(Model!$AJ$13*AA41+Model!$AJ$14*AC41+Model!$AJ$15*AB40+Model!$AJ$16*AB42)/Model!$AJ$17)))</f>
        <v>1.1102230246251565E-15</v>
      </c>
      <c r="AC87" s="15">
        <f ca="1">IF(Model!$M$18=0,NA(),ABS(AC41-IF(AND(Model!$M$16=1,AC$4&gt;=Model!$M$13-0.000000001,AC$4&lt;=Model!$M$13+Model!$M$15+0.000000001,$A41&gt;=Model!$M$14-0.000000001,$A41&lt;=Model!$M$14+Model!$M$15+0.000000001),Model!$M$12,(Model!$AJ$13*AB41+Model!$AJ$14*AD41+Model!$AJ$15*AC40+Model!$AJ$16*AC42)/Model!$AJ$17)))</f>
        <v>1.2212453270876722E-15</v>
      </c>
      <c r="AD87" s="15">
        <f ca="1">IF(Model!$M$18=0,NA(),ABS(AD41-IF(AND(Model!$M$16=1,AD$4&gt;=Model!$M$13-0.000000001,AD$4&lt;=Model!$M$13+Model!$M$15+0.000000001,$A41&gt;=Model!$M$14-0.000000001,$A41&lt;=Model!$M$14+Model!$M$15+0.000000001),Model!$M$12,(Model!$AJ$13*AC41+Model!$AJ$14*AE41+Model!$AJ$15*AD40+Model!$AJ$16*AD42)/Model!$AJ$17)))</f>
        <v>1.5543122344752192E-15</v>
      </c>
      <c r="AE87" s="15">
        <f ca="1">IF(Model!$M$18=0,NA(),ABS(AE41-IF(AND(Model!$M$16=1,AE$4&gt;=Model!$M$13-0.000000001,AE$4&lt;=Model!$M$13+Model!$M$15+0.000000001,$A41&gt;=Model!$M$14-0.000000001,$A41&lt;=Model!$M$14+Model!$M$15+0.000000001),Model!$M$12,(Model!$AJ$13*AD41+Model!$AJ$14*AF41+Model!$AJ$15*AE40+Model!$AJ$16*AE42)/Model!$AJ$17)))</f>
        <v>1.7763568394002505E-15</v>
      </c>
      <c r="AF87" s="15">
        <f ca="1">IF(Model!$M$18=0,NA(),ABS(AF41-IF(AND(Model!$M$16=1,AF$4&gt;=Model!$M$13-0.000000001,AF$4&lt;=Model!$M$13+Model!$M$15+0.000000001,$A41&gt;=Model!$M$14-0.000000001,$A41&lt;=Model!$M$14+Model!$M$15+0.000000001),Model!$M$12,(Model!$AJ$13*AE41+Model!$AJ$14*AG41+Model!$AJ$15*AF40+Model!$AJ$16*AF42)/Model!$AJ$17)))</f>
        <v>2.3314683517128287E-15</v>
      </c>
      <c r="AG87" s="15">
        <f ca="1">IF(Model!$M$18=0,NA(),ABS(AG41-IF(AND(Model!$M$16=1,AG$4&gt;=Model!$M$13-0.000000001,AG$4&lt;=Model!$M$13+Model!$M$15+0.000000001,$A41&gt;=Model!$M$14-0.000000001,$A41&lt;=Model!$M$14+Model!$M$15+0.000000001),Model!$M$12,(Model!$AJ$13*AF41+Model!$AJ$14*AH41+Model!$AJ$15*AG40+Model!$AJ$16*AG42)/Model!$AJ$17)))</f>
        <v>2.9976021664879227E-15</v>
      </c>
      <c r="AH87" s="15">
        <f ca="1">IF(Model!$M$18=0,NA(),ABS(AH41-IF(AND(Model!$M$16=1,AH$4&gt;=Model!$M$13-0.000000001,AH$4&lt;=Model!$M$13+Model!$M$15+0.000000001,$A41&gt;=Model!$M$14-0.000000001,$A41&lt;=Model!$M$14+Model!$M$15+0.000000001),Model!$M$12,(Model!$AJ$13*AG41+Model!$AJ$14*AI41+Model!$AJ$15*AH40+Model!$AJ$16*AH42)/Model!$AJ$17)))</f>
        <v>3.7747582837255322E-15</v>
      </c>
      <c r="AI87" s="15">
        <f ca="1">IF(Model!$M$18=0,NA(),ABS(AI41-IF(AND(Model!$M$16=1,AI$4&gt;=Model!$M$13-0.000000001,AI$4&lt;=Model!$M$13+Model!$M$15+0.000000001,$A41&gt;=Model!$M$14-0.000000001,$A41&lt;=Model!$M$14+Model!$M$15+0.000000001),Model!$M$12,(Model!$AJ$13*AH41+Model!$AJ$14*AJ41+Model!$AJ$15*AI40+Model!$AJ$16*AI42)/Model!$AJ$17)))</f>
        <v>4.7739590058881731E-15</v>
      </c>
      <c r="AJ87" s="15">
        <f ca="1">IF(Model!$M$18=0,NA(),ABS(AJ41-IF(AND(Model!$M$16=1,AJ$4&gt;=Model!$M$13-0.000000001,AJ$4&lt;=Model!$M$13+Model!$M$15+0.000000001,$A41&gt;=Model!$M$14-0.000000001,$A41&lt;=Model!$M$14+Model!$M$15+0.000000001),Model!$M$12,(Model!$AJ$13*AI41+Model!$AJ$14*AK41+Model!$AJ$15*AJ40+Model!$AJ$16*AJ42)/Model!$AJ$17)))</f>
        <v>5.6621374255882984E-15</v>
      </c>
      <c r="AK87" s="15">
        <f ca="1">IF(Model!$M$18=0,NA(),ABS(AK41-IF(AND(Model!$M$16=1,AK$4&gt;=Model!$M$13-0.000000001,AK$4&lt;=Model!$M$13+Model!$M$15+0.000000001,$A41&gt;=Model!$M$14-0.000000001,$A41&lt;=Model!$M$14+Model!$M$15+0.000000001),Model!$M$12,(Model!$AJ$13*AJ41+Model!$AJ$14*AL41+Model!$AJ$15*AK40+Model!$AJ$16*AK42)/Model!$AJ$17)))</f>
        <v>6.9944050551384862E-15</v>
      </c>
      <c r="AL87" s="15">
        <f ca="1">IF(Model!$M$18=0,NA(),ABS(AL41-IF(AND(Model!$M$16=1,AL$4&gt;=Model!$M$13-0.000000001,AL$4&lt;=Model!$M$13+Model!$M$15+0.000000001,$A41&gt;=Model!$M$14-0.000000001,$A41&lt;=Model!$M$14+Model!$M$15+0.000000001),Model!$M$12,(Model!$AJ$13*AK41+Model!$AJ$14*AM41+Model!$AJ$15*AL40+Model!$AJ$16*AL42)/Model!$AJ$17)))</f>
        <v>8.4376949871511897E-15</v>
      </c>
      <c r="AM87" s="15">
        <f ca="1">IF(Model!$M$18=0,NA(),ABS(AM41-IF(AND(Model!$M$16=1,AM$4&gt;=Model!$M$13-0.000000001,AM$4&lt;=Model!$M$13+Model!$M$15+0.000000001,$A41&gt;=Model!$M$14-0.000000001,$A41&lt;=Model!$M$14+Model!$M$15+0.000000001),Model!$M$12,(Model!$AJ$13*AL41+Model!$AJ$14*AN41+Model!$AJ$15*AM40+Model!$AJ$16*AM42)/Model!$AJ$17)))</f>
        <v>1.0658141036401503E-14</v>
      </c>
      <c r="AN87" s="15">
        <f ca="1">IF(Model!$M$18=0,NA(),ABS(AN41-IF(AND(Model!$M$16=1,AN$4&gt;=Model!$M$13-0.000000001,AN$4&lt;=Model!$M$13+Model!$M$15+0.000000001,$A41&gt;=Model!$M$14-0.000000001,$A41&lt;=Model!$M$14+Model!$M$15+0.000000001),Model!$M$12,(Model!$AJ$13*AM41+Model!$AJ$14*AO41+Model!$AJ$15*AN40+Model!$AJ$16*AN42)/Model!$AJ$17)))</f>
        <v>1.2878587085651816E-14</v>
      </c>
      <c r="AO87" s="15">
        <f ca="1">IF(Model!$M$18=0,NA(),ABS(AO41-IF(AND(Model!$M$16=1,AO$4&gt;=Model!$M$13-0.000000001,AO$4&lt;=Model!$M$13+Model!$M$15+0.000000001,$A41&gt;=Model!$M$14-0.000000001,$A41&lt;=Model!$M$14+Model!$M$15+0.000000001),Model!$M$12,(Model!$AJ$13*AN41+Model!$AJ$14*AP41+Model!$AJ$15*AO40+Model!$AJ$16*AO42)/Model!$AJ$17)))</f>
        <v>1.5543122344752192E-14</v>
      </c>
      <c r="AP87" s="15">
        <f ca="1">IF(Model!$M$18=0,NA(),ABS(AP41-IF(AND(Model!$M$16=1,AP$4&gt;=Model!$M$13-0.000000001,AP$4&lt;=Model!$M$13+Model!$M$15+0.000000001,$A41&gt;=Model!$M$14-0.000000001,$A41&lt;=Model!$M$14+Model!$M$15+0.000000001),Model!$M$12,(Model!$AJ$13*AO41+Model!$AJ$14*AQ41+Model!$AJ$15*AP40+Model!$AJ$16*AP42)/Model!$AJ$17)))</f>
        <v>1.8873791418627661E-14</v>
      </c>
      <c r="AQ87" s="15">
        <f ca="1">IF(Model!$M$18=0,NA(),ABS(AQ41-IF(AND(Model!$M$16=1,AQ$4&gt;=Model!$M$13-0.000000001,AQ$4&lt;=Model!$M$13+Model!$M$15+0.000000001,$A41&gt;=Model!$M$14-0.000000001,$A41&lt;=Model!$M$14+Model!$M$15+0.000000001),Model!$M$12,(Model!$AJ$13*AP41+Model!$AJ$14*AR41+Model!$AJ$15*AQ40+Model!$AJ$16*AQ42)/Model!$AJ$17)))</f>
        <v>2.298161660974074E-14</v>
      </c>
      <c r="AR87" s="15">
        <f ca="1">IF(Model!$M$18=0,NA(),ABS(AR41-IF(AND(Model!$M$16=1,AR$4&gt;=Model!$M$13-0.000000001,AR$4&lt;=Model!$M$13+Model!$M$15+0.000000001,$A41&gt;=Model!$M$14-0.000000001,$A41&lt;=Model!$M$14+Model!$M$15+0.000000001),Model!$M$12,(Model!$AJ$13*AQ41+Model!$AJ$14*AS41+Model!$AJ$15*AR40+Model!$AJ$16*AR42)/Model!$AJ$17)))</f>
        <v>2.7533531010703882E-14</v>
      </c>
      <c r="AS87" s="15">
        <f ca="1">IF(Model!$M$18=0,NA(),ABS(AS41-IF(AND(Model!$M$16=1,AS$4&gt;=Model!$M$13-0.000000001,AS$4&lt;=Model!$M$13+Model!$M$15+0.000000001,$A41&gt;=Model!$M$14-0.000000001,$A41&lt;=Model!$M$14+Model!$M$15+0.000000001),Model!$M$12,(Model!$AJ$13*AR41+Model!$AJ$14*AT41+Model!$AJ$15*AS40+Model!$AJ$16*AS42)/Model!$AJ$17)))</f>
        <v>3.3084646133829665E-14</v>
      </c>
      <c r="AT87" s="15">
        <f ca="1">IF(Model!$M$18=0,NA(),ABS(AT41-IF(AND(Model!$M$16=1,AT$4&gt;=Model!$M$13-0.000000001,AT$4&lt;=Model!$M$13+Model!$M$15+0.000000001,$A41&gt;=Model!$M$14-0.000000001,$A41&lt;=Model!$M$14+Model!$M$15+0.000000001),Model!$M$12,(Model!$AJ$13*AS41+Model!$AJ$14*AU41+Model!$AJ$15*AT40+Model!$AJ$16*AT42)/Model!$AJ$17)))</f>
        <v>3.9523939676655573E-14</v>
      </c>
      <c r="AU87" s="15">
        <f ca="1">IF(Model!$M$18=0,NA(),ABS(AU41-IF(AND(Model!$M$16=1,AU$4&gt;=Model!$M$13-0.000000001,AU$4&lt;=Model!$M$13+Model!$M$15+0.000000001,$A41&gt;=Model!$M$14-0.000000001,$A41&lt;=Model!$M$14+Model!$M$15+0.000000001),Model!$M$12,(Model!$AJ$13*AT41+Model!$AJ$14*AV41+Model!$AJ$15*AU40+Model!$AJ$16*AU42)/Model!$AJ$17)))</f>
        <v>4.6851411639181606E-14</v>
      </c>
      <c r="AV87" s="15">
        <f ca="1">IF(Model!$M$18=0,NA(),ABS(AV41-IF(AND(Model!$M$16=1,AV$4&gt;=Model!$M$13-0.000000001,AV$4&lt;=Model!$M$13+Model!$M$15+0.000000001,$A41&gt;=Model!$M$14-0.000000001,$A41&lt;=Model!$M$14+Model!$M$15+0.000000001),Model!$M$12,(Model!$AJ$13*AU41+Model!$AJ$14*AW41+Model!$AJ$15*AV40+Model!$AJ$16*AV42)/Model!$AJ$17)))</f>
        <v>5.5511151231257827E-14</v>
      </c>
      <c r="AW87" s="15">
        <f ca="1">IF(Model!$M$18=0,NA(),ABS(AW41-IF(AND(Model!$M$16=1,AW$4&gt;=Model!$M$13-0.000000001,AW$4&lt;=Model!$M$13+Model!$M$15+0.000000001,$A41&gt;=Model!$M$14-0.000000001,$A41&lt;=Model!$M$14+Model!$M$15+0.000000001),Model!$M$12,(Model!$AJ$13*AV41+Model!$AJ$14*AX41+Model!$AJ$15*AW40+Model!$AJ$16*AW42)/Model!$AJ$17)))</f>
        <v>6.5170091545496689E-14</v>
      </c>
      <c r="AX87" s="15">
        <f ca="1">IF(Model!$M$18=0,NA(),ABS(AX41-IF(AND(Model!$M$16=1,AX$4&gt;=Model!$M$13-0.000000001,AX$4&lt;=Model!$M$13+Model!$M$15+0.000000001,$A41&gt;=Model!$M$14-0.000000001,$A41&lt;=Model!$M$14+Model!$M$15+0.000000001),Model!$M$12,(Model!$AJ$13*AW41+Model!$AJ$14*AY41+Model!$AJ$15*AX40+Model!$AJ$16*AX42)/Model!$AJ$17)))</f>
        <v>7.6161299489285739E-14</v>
      </c>
      <c r="AY87" s="15">
        <f ca="1">IF(Model!$M$18=0,NA(),ABS(AY41-IF(AND(Model!$M$16=1,AY$4&gt;=Model!$M$13-0.000000001,AY$4&lt;=Model!$M$13+Model!$M$15+0.000000001,$A41&gt;=Model!$M$14-0.000000001,$A41&lt;=Model!$M$14+Model!$M$15+0.000000001),Model!$M$12,(Model!$AJ$13*AX41+Model!$AJ$14*AZ41+Model!$AJ$15*AY40+Model!$AJ$16*AY42)/Model!$AJ$17)))</f>
        <v>8.8928864272475039E-14</v>
      </c>
      <c r="AZ87" s="15">
        <f ca="1">IF(Model!$M$18=0,NA(),ABS(AZ41-IF(AND(Model!$M$16=1,AZ$4&gt;=Model!$M$13-0.000000001,AZ$4&lt;=Model!$M$13+Model!$M$15+0.000000001,$A41&gt;=Model!$M$14-0.000000001,$A41&lt;=Model!$M$14+Model!$M$15+0.000000001),Model!$M$12,(Model!$AJ$13*AY41+Model!$AJ$14*BA41+Model!$AJ$15*AZ40+Model!$AJ$16*AZ42)/Model!$AJ$17)))</f>
        <v>1.0269562977782698E-13</v>
      </c>
      <c r="BA87" s="15">
        <f ca="1">IF(Model!$M$18=0,NA(),ABS(BA41-IF(AND(Model!$M$16=1,BA$4&gt;=Model!$M$13-0.000000001,BA$4&lt;=Model!$M$13+Model!$M$15+0.000000001,$A41&gt;=Model!$M$14-0.000000001,$A41&lt;=Model!$M$14+Model!$M$15+0.000000001),Model!$M$12,(Model!$AJ$13*AZ41+Model!$AJ$14*BB41+Model!$AJ$15*BA40+Model!$AJ$16*BA42)/Model!$AJ$17)))</f>
        <v>1.1790568521519162E-13</v>
      </c>
      <c r="BB87" s="15">
        <f ca="1">IF(Model!$M$18=0,NA(),ABS(BB41-IF(AND(Model!$M$16=1,BB$4&gt;=Model!$M$13-0.000000001,BB$4&lt;=Model!$M$13+Model!$M$15+0.000000001,$A41&gt;=Model!$M$14-0.000000001,$A41&lt;=Model!$M$14+Model!$M$15+0.000000001),Model!$M$12,(Model!$AJ$13*BA41+Model!$AJ$14*BC41+Model!$AJ$15*BB40+Model!$AJ$16*BB42)/Model!$AJ$17)))</f>
        <v>1.3444800828210646E-13</v>
      </c>
      <c r="BC87" s="15">
        <f ca="1">IF(Model!$M$18=0,NA(),ABS(BC41-IF(AND(Model!$M$16=1,BC$4&gt;=Model!$M$13-0.000000001,BC$4&lt;=Model!$M$13+Model!$M$15+0.000000001,$A41&gt;=Model!$M$14-0.000000001,$A41&lt;=Model!$M$14+Model!$M$15+0.000000001),Model!$M$12,(Model!$AJ$13*BB41+Model!$AJ$14*BD41+Model!$AJ$15*BC40+Model!$AJ$16*BC42)/Model!$AJ$17)))</f>
        <v>1.517674874662589E-13</v>
      </c>
      <c r="BD87" s="15">
        <f ca="1">IF(Model!$M$18=0,NA(),ABS(BD41-IF(AND(Model!$M$16=1,BD$4&gt;=Model!$M$13-0.000000001,BD$4&lt;=Model!$M$13+Model!$M$15+0.000000001,$A41&gt;=Model!$M$14-0.000000001,$A41&lt;=Model!$M$14+Model!$M$15+0.000000001),Model!$M$12,(Model!$AJ$13*BC41+Model!$AJ$14*BE41+Model!$AJ$15*BD40+Model!$AJ$16*BD42)/Model!$AJ$17)))</f>
        <v>1.6986412276764895E-13</v>
      </c>
      <c r="BE87" s="15">
        <f ca="1">IF(Model!$M$18=0,NA(),ABS(BE41-IF(AND(Model!$M$16=1,BE$4&gt;=Model!$M$13-0.000000001,BE$4&lt;=Model!$M$13+Model!$M$15+0.000000001,$A41&gt;=Model!$M$14-0.000000001,$A41&lt;=Model!$M$14+Model!$M$15+0.000000001),Model!$M$12,(Model!$AJ$13*BD41+Model!$AJ$14*BF41+Model!$AJ$15*BE40+Model!$AJ$16*BE42)/Model!$AJ$17)))</f>
        <v>1.8773871346411397E-13</v>
      </c>
      <c r="BF87" s="15">
        <f ca="1">IF(Model!$M$18=0,NA(),ABS(BF41-IF(AND(Model!$M$16=1,BF$4&gt;=Model!$M$13-0.000000001,BF$4&lt;=Model!$M$13+Model!$M$15+0.000000001,$A41&gt;=Model!$M$14-0.000000001,$A41&lt;=Model!$M$14+Model!$M$15+0.000000001),Model!$M$12,(Model!$AJ$13*BE41+Model!$AJ$14*BG41+Model!$AJ$15*BF40+Model!$AJ$16*BF42)/Model!$AJ$17)))</f>
        <v>2.0461410343841635E-13</v>
      </c>
      <c r="BG87" s="15">
        <f ca="1">IF(Model!$M$18=0,NA(),ABS(BG41-IF(AND(Model!$M$16=1,BG$4&gt;=Model!$M$13-0.000000001,BG$4&lt;=Model!$M$13+Model!$M$15+0.000000001,$A41&gt;=Model!$M$14-0.000000001,$A41&lt;=Model!$M$14+Model!$M$15+0.000000001),Model!$M$12,(Model!$AJ$13*BF41+Model!$AJ$14*BH41+Model!$AJ$15*BG40+Model!$AJ$16*BG42)/Model!$AJ$17)))</f>
        <v>2.191580250610059E-13</v>
      </c>
      <c r="BH87" s="15">
        <f ca="1">IF(Model!$M$18=0,NA(),ABS(BH41-IF(AND(Model!$M$16=1,BH$4&gt;=Model!$M$13-0.000000001,BH$4&lt;=Model!$M$13+Model!$M$15+0.000000001,$A41&gt;=Model!$M$14-0.000000001,$A41&lt;=Model!$M$14+Model!$M$15+0.000000001),Model!$M$12,(Model!$AJ$13*BG41+Model!$AJ$14*BI41+Model!$AJ$15*BH40+Model!$AJ$16*BH42)/Model!$AJ$17)))</f>
        <v>2.298161660974074E-13</v>
      </c>
      <c r="BI87" s="15">
        <f ca="1">IF(Model!$M$18=0,NA(),ABS(BI41-IF(AND(Model!$M$16=1,BI$4&gt;=Model!$M$13-0.000000001,BI$4&lt;=Model!$M$13+Model!$M$15+0.000000001,$A41&gt;=Model!$M$14-0.000000001,$A41&lt;=Model!$M$14+Model!$M$15+0.000000001),Model!$M$12,(Model!$AJ$13*BH41+Model!$AJ$14*BJ41+Model!$AJ$15*BI40+Model!$AJ$16*BI42)/Model!$AJ$17)))</f>
        <v>2.3359092438113294E-13</v>
      </c>
      <c r="BJ87" s="15">
        <f ca="1">IF(Model!$M$18=0,NA(),ABS(BJ41-IF(AND(Model!$M$16=1,BJ$4&gt;=Model!$M$13-0.000000001,BJ$4&lt;=Model!$M$13+Model!$M$15+0.000000001,$A41&gt;=Model!$M$14-0.000000001,$A41&lt;=Model!$M$14+Model!$M$15+0.000000001),Model!$M$12,BI41)))</f>
        <v>0</v>
      </c>
      <c r="BK87" s="1"/>
    </row>
    <row r="88" spans="1:63" ht="13.5" customHeight="1">
      <c r="A88" s="1"/>
      <c r="B88" s="15">
        <f>IF(Model!$M$18=0,NA(),ABS(B42-IF(AND(Model!$M$16=1,B$4&gt;=Model!$M$13-0.000000001,B$4&lt;=Model!$M$13+Model!$M$15+0.000000001,$A42&gt;=Model!$M$14-0.000000001,$A42&lt;=Model!$M$14+Model!$M$15+0.000000001),Model!$M$12,Model!$M$11)))</f>
        <v>0</v>
      </c>
      <c r="C88" s="15">
        <f ca="1">IF(Model!$M$18=0,NA(),ABS(C42-IF(AND(Model!$M$16=1,C$4&gt;=Model!$M$13-0.000000001,C$4&lt;=Model!$M$13+Model!$M$15+0.000000001,$A42&gt;=Model!$M$14-0.000000001,$A42&lt;=Model!$M$14+Model!$M$15+0.000000001),Model!$M$12,(Model!$AJ$13*B42+Model!$AJ$14*D42+Model!$AJ$15*C41+Model!$AJ$16*C43)/Model!$AJ$17)))</f>
        <v>0</v>
      </c>
      <c r="D88" s="15">
        <f ca="1">IF(Model!$M$18=0,NA(),ABS(D42-IF(AND(Model!$M$16=1,D$4&gt;=Model!$M$13-0.000000001,D$4&lt;=Model!$M$13+Model!$M$15+0.000000001,$A42&gt;=Model!$M$14-0.000000001,$A42&lt;=Model!$M$14+Model!$M$15+0.000000001),Model!$M$12,(Model!$AJ$13*C42+Model!$AJ$14*E42+Model!$AJ$15*D41+Model!$AJ$16*D43)/Model!$AJ$17)))</f>
        <v>1.1102230246251565E-16</v>
      </c>
      <c r="E88" s="15">
        <f ca="1">IF(Model!$M$18=0,NA(),ABS(E42-IF(AND(Model!$M$16=1,E$4&gt;=Model!$M$13-0.000000001,E$4&lt;=Model!$M$13+Model!$M$15+0.000000001,$A42&gt;=Model!$M$14-0.000000001,$A42&lt;=Model!$M$14+Model!$M$15+0.000000001),Model!$M$12,(Model!$AJ$13*D42+Model!$AJ$14*F42+Model!$AJ$15*E41+Model!$AJ$16*E43)/Model!$AJ$17)))</f>
        <v>0</v>
      </c>
      <c r="F88" s="15">
        <f ca="1">IF(Model!$M$18=0,NA(),ABS(F42-IF(AND(Model!$M$16=1,F$4&gt;=Model!$M$13-0.000000001,F$4&lt;=Model!$M$13+Model!$M$15+0.000000001,$A42&gt;=Model!$M$14-0.000000001,$A42&lt;=Model!$M$14+Model!$M$15+0.000000001),Model!$M$12,(Model!$AJ$13*E42+Model!$AJ$14*G42+Model!$AJ$15*F41+Model!$AJ$16*F43)/Model!$AJ$17)))</f>
        <v>1.1102230246251565E-16</v>
      </c>
      <c r="G88" s="15">
        <f ca="1">IF(Model!$M$18=0,NA(),ABS(G42-IF(AND(Model!$M$16=1,G$4&gt;=Model!$M$13-0.000000001,G$4&lt;=Model!$M$13+Model!$M$15+0.000000001,$A42&gt;=Model!$M$14-0.000000001,$A42&lt;=Model!$M$14+Model!$M$15+0.000000001),Model!$M$12,(Model!$AJ$13*F42+Model!$AJ$14*H42+Model!$AJ$15*G41+Model!$AJ$16*G43)/Model!$AJ$17)))</f>
        <v>3.3306690738754696E-16</v>
      </c>
      <c r="H88" s="15">
        <f ca="1">IF(Model!$M$18=0,NA(),ABS(H42-IF(AND(Model!$M$16=1,H$4&gt;=Model!$M$13-0.000000001,H$4&lt;=Model!$M$13+Model!$M$15+0.000000001,$A42&gt;=Model!$M$14-0.000000001,$A42&lt;=Model!$M$14+Model!$M$15+0.000000001),Model!$M$12,(Model!$AJ$13*G42+Model!$AJ$14*I42+Model!$AJ$15*H41+Model!$AJ$16*H43)/Model!$AJ$17)))</f>
        <v>0</v>
      </c>
      <c r="I88" s="15">
        <f ca="1">IF(Model!$M$18=0,NA(),ABS(I42-IF(AND(Model!$M$16=1,I$4&gt;=Model!$M$13-0.000000001,I$4&lt;=Model!$M$13+Model!$M$15+0.000000001,$A42&gt;=Model!$M$14-0.000000001,$A42&lt;=Model!$M$14+Model!$M$15+0.000000001),Model!$M$12,(Model!$AJ$13*H42+Model!$AJ$14*J42+Model!$AJ$15*I41+Model!$AJ$16*I43)/Model!$AJ$17)))</f>
        <v>2.2204460492503131E-16</v>
      </c>
      <c r="J88" s="15">
        <f ca="1">IF(Model!$M$18=0,NA(),ABS(J42-IF(AND(Model!$M$16=1,J$4&gt;=Model!$M$13-0.000000001,J$4&lt;=Model!$M$13+Model!$M$15+0.000000001,$A42&gt;=Model!$M$14-0.000000001,$A42&lt;=Model!$M$14+Model!$M$15+0.000000001),Model!$M$12,(Model!$AJ$13*I42+Model!$AJ$14*K42+Model!$AJ$15*J41+Model!$AJ$16*J43)/Model!$AJ$17)))</f>
        <v>2.2204460492503131E-16</v>
      </c>
      <c r="K88" s="15">
        <f ca="1">IF(Model!$M$18=0,NA(),ABS(K42-IF(AND(Model!$M$16=1,K$4&gt;=Model!$M$13-0.000000001,K$4&lt;=Model!$M$13+Model!$M$15+0.000000001,$A42&gt;=Model!$M$14-0.000000001,$A42&lt;=Model!$M$14+Model!$M$15+0.000000001),Model!$M$12,(Model!$AJ$13*J42+Model!$AJ$14*L42+Model!$AJ$15*K41+Model!$AJ$16*K43)/Model!$AJ$17)))</f>
        <v>1.1102230246251565E-16</v>
      </c>
      <c r="L88" s="15">
        <f ca="1">IF(Model!$M$18=0,NA(),ABS(L42-IF(AND(Model!$M$16=1,L$4&gt;=Model!$M$13-0.000000001,L$4&lt;=Model!$M$13+Model!$M$15+0.000000001,$A42&gt;=Model!$M$14-0.000000001,$A42&lt;=Model!$M$14+Model!$M$15+0.000000001),Model!$M$12,(Model!$AJ$13*K42+Model!$AJ$14*M42+Model!$AJ$15*L41+Model!$AJ$16*L43)/Model!$AJ$17)))</f>
        <v>1.1102230246251565E-16</v>
      </c>
      <c r="M88" s="15">
        <f ca="1">IF(Model!$M$18=0,NA(),ABS(M42-IF(AND(Model!$M$16=1,M$4&gt;=Model!$M$13-0.000000001,M$4&lt;=Model!$M$13+Model!$M$15+0.000000001,$A42&gt;=Model!$M$14-0.000000001,$A42&lt;=Model!$M$14+Model!$M$15+0.000000001),Model!$M$12,(Model!$AJ$13*L42+Model!$AJ$14*N42+Model!$AJ$15*M41+Model!$AJ$16*M43)/Model!$AJ$17)))</f>
        <v>1.1102230246251565E-16</v>
      </c>
      <c r="N88" s="15">
        <f ca="1">IF(Model!$M$18=0,NA(),ABS(N42-IF(AND(Model!$M$16=1,N$4&gt;=Model!$M$13-0.000000001,N$4&lt;=Model!$M$13+Model!$M$15+0.000000001,$A42&gt;=Model!$M$14-0.000000001,$A42&lt;=Model!$M$14+Model!$M$15+0.000000001),Model!$M$12,(Model!$AJ$13*M42+Model!$AJ$14*O42+Model!$AJ$15*N41+Model!$AJ$16*N43)/Model!$AJ$17)))</f>
        <v>2.2204460492503131E-16</v>
      </c>
      <c r="O88" s="15">
        <f ca="1">IF(Model!$M$18=0,NA(),ABS(O42-IF(AND(Model!$M$16=1,O$4&gt;=Model!$M$13-0.000000001,O$4&lt;=Model!$M$13+Model!$M$15+0.000000001,$A42&gt;=Model!$M$14-0.000000001,$A42&lt;=Model!$M$14+Model!$M$15+0.000000001),Model!$M$12,(Model!$AJ$13*N42+Model!$AJ$14*P42+Model!$AJ$15*O41+Model!$AJ$16*O43)/Model!$AJ$17)))</f>
        <v>2.2204460492503131E-16</v>
      </c>
      <c r="P88" s="15">
        <f ca="1">IF(Model!$M$18=0,NA(),ABS(P42-IF(AND(Model!$M$16=1,P$4&gt;=Model!$M$13-0.000000001,P$4&lt;=Model!$M$13+Model!$M$15+0.000000001,$A42&gt;=Model!$M$14-0.000000001,$A42&lt;=Model!$M$14+Model!$M$15+0.000000001),Model!$M$12,(Model!$AJ$13*O42+Model!$AJ$14*Q42+Model!$AJ$15*P41+Model!$AJ$16*P43)/Model!$AJ$17)))</f>
        <v>2.2204460492503131E-16</v>
      </c>
      <c r="Q88" s="15">
        <f ca="1">IF(Model!$M$18=0,NA(),ABS(Q42-IF(AND(Model!$M$16=1,Q$4&gt;=Model!$M$13-0.000000001,Q$4&lt;=Model!$M$13+Model!$M$15+0.000000001,$A42&gt;=Model!$M$14-0.000000001,$A42&lt;=Model!$M$14+Model!$M$15+0.000000001),Model!$M$12,(Model!$AJ$13*P42+Model!$AJ$14*R42+Model!$AJ$15*Q41+Model!$AJ$16*Q43)/Model!$AJ$17)))</f>
        <v>1.1102230246251565E-16</v>
      </c>
      <c r="R88" s="15">
        <f ca="1">IF(Model!$M$18=0,NA(),ABS(R42-IF(AND(Model!$M$16=1,R$4&gt;=Model!$M$13-0.000000001,R$4&lt;=Model!$M$13+Model!$M$15+0.000000001,$A42&gt;=Model!$M$14-0.000000001,$A42&lt;=Model!$M$14+Model!$M$15+0.000000001),Model!$M$12,(Model!$AJ$13*Q42+Model!$AJ$14*S42+Model!$AJ$15*R41+Model!$AJ$16*R43)/Model!$AJ$17)))</f>
        <v>2.2204460492503131E-16</v>
      </c>
      <c r="S88" s="15">
        <f ca="1">IF(Model!$M$18=0,NA(),ABS(S42-IF(AND(Model!$M$16=1,S$4&gt;=Model!$M$13-0.000000001,S$4&lt;=Model!$M$13+Model!$M$15+0.000000001,$A42&gt;=Model!$M$14-0.000000001,$A42&lt;=Model!$M$14+Model!$M$15+0.000000001),Model!$M$12,(Model!$AJ$13*R42+Model!$AJ$14*T42+Model!$AJ$15*S41+Model!$AJ$16*S43)/Model!$AJ$17)))</f>
        <v>2.2204460492503131E-16</v>
      </c>
      <c r="T88" s="15">
        <f ca="1">IF(Model!$M$18=0,NA(),ABS(T42-IF(AND(Model!$M$16=1,T$4&gt;=Model!$M$13-0.000000001,T$4&lt;=Model!$M$13+Model!$M$15+0.000000001,$A42&gt;=Model!$M$14-0.000000001,$A42&lt;=Model!$M$14+Model!$M$15+0.000000001),Model!$M$12,(Model!$AJ$13*S42+Model!$AJ$14*U42+Model!$AJ$15*T41+Model!$AJ$16*T43)/Model!$AJ$17)))</f>
        <v>1.1102230246251565E-16</v>
      </c>
      <c r="U88" s="15">
        <f ca="1">IF(Model!$M$18=0,NA(),ABS(U42-IF(AND(Model!$M$16=1,U$4&gt;=Model!$M$13-0.000000001,U$4&lt;=Model!$M$13+Model!$M$15+0.000000001,$A42&gt;=Model!$M$14-0.000000001,$A42&lt;=Model!$M$14+Model!$M$15+0.000000001),Model!$M$12,(Model!$AJ$13*T42+Model!$AJ$14*V42+Model!$AJ$15*U41+Model!$AJ$16*U43)/Model!$AJ$17)))</f>
        <v>2.2204460492503131E-16</v>
      </c>
      <c r="V88" s="15">
        <f ca="1">IF(Model!$M$18=0,NA(),ABS(V42-IF(AND(Model!$M$16=1,V$4&gt;=Model!$M$13-0.000000001,V$4&lt;=Model!$M$13+Model!$M$15+0.000000001,$A42&gt;=Model!$M$14-0.000000001,$A42&lt;=Model!$M$14+Model!$M$15+0.000000001),Model!$M$12,(Model!$AJ$13*U42+Model!$AJ$14*W42+Model!$AJ$15*V41+Model!$AJ$16*V43)/Model!$AJ$17)))</f>
        <v>3.3306690738754696E-16</v>
      </c>
      <c r="W88" s="15">
        <f ca="1">IF(Model!$M$18=0,NA(),ABS(W42-IF(AND(Model!$M$16=1,W$4&gt;=Model!$M$13-0.000000001,W$4&lt;=Model!$M$13+Model!$M$15+0.000000001,$A42&gt;=Model!$M$14-0.000000001,$A42&lt;=Model!$M$14+Model!$M$15+0.000000001),Model!$M$12,(Model!$AJ$13*V42+Model!$AJ$14*X42+Model!$AJ$15*W41+Model!$AJ$16*W43)/Model!$AJ$17)))</f>
        <v>2.2204460492503131E-16</v>
      </c>
      <c r="X88" s="15">
        <f ca="1">IF(Model!$M$18=0,NA(),ABS(X42-IF(AND(Model!$M$16=1,X$4&gt;=Model!$M$13-0.000000001,X$4&lt;=Model!$M$13+Model!$M$15+0.000000001,$A42&gt;=Model!$M$14-0.000000001,$A42&lt;=Model!$M$14+Model!$M$15+0.000000001),Model!$M$12,(Model!$AJ$13*W42+Model!$AJ$14*Y42+Model!$AJ$15*X41+Model!$AJ$16*X43)/Model!$AJ$17)))</f>
        <v>5.5511151231257827E-16</v>
      </c>
      <c r="Y88" s="15">
        <f ca="1">IF(Model!$M$18=0,NA(),ABS(Y42-IF(AND(Model!$M$16=1,Y$4&gt;=Model!$M$13-0.000000001,Y$4&lt;=Model!$M$13+Model!$M$15+0.000000001,$A42&gt;=Model!$M$14-0.000000001,$A42&lt;=Model!$M$14+Model!$M$15+0.000000001),Model!$M$12,(Model!$AJ$13*X42+Model!$AJ$14*Z42+Model!$AJ$15*Y41+Model!$AJ$16*Y43)/Model!$AJ$17)))</f>
        <v>4.4408920985006262E-16</v>
      </c>
      <c r="Z88" s="15">
        <f ca="1">IF(Model!$M$18=0,NA(),ABS(Z42-IF(AND(Model!$M$16=1,Z$4&gt;=Model!$M$13-0.000000001,Z$4&lt;=Model!$M$13+Model!$M$15+0.000000001,$A42&gt;=Model!$M$14-0.000000001,$A42&lt;=Model!$M$14+Model!$M$15+0.000000001),Model!$M$12,(Model!$AJ$13*Y42+Model!$AJ$14*AA42+Model!$AJ$15*Z41+Model!$AJ$16*Z43)/Model!$AJ$17)))</f>
        <v>7.7715611723760958E-16</v>
      </c>
      <c r="AA88" s="15">
        <f ca="1">IF(Model!$M$18=0,NA(),ABS(AA42-IF(AND(Model!$M$16=1,AA$4&gt;=Model!$M$13-0.000000001,AA$4&lt;=Model!$M$13+Model!$M$15+0.000000001,$A42&gt;=Model!$M$14-0.000000001,$A42&lt;=Model!$M$14+Model!$M$15+0.000000001),Model!$M$12,(Model!$AJ$13*Z42+Model!$AJ$14*AB42+Model!$AJ$15*AA41+Model!$AJ$16*AA43)/Model!$AJ$17)))</f>
        <v>7.7715611723760958E-16</v>
      </c>
      <c r="AB88" s="15">
        <f ca="1">IF(Model!$M$18=0,NA(),ABS(AB42-IF(AND(Model!$M$16=1,AB$4&gt;=Model!$M$13-0.000000001,AB$4&lt;=Model!$M$13+Model!$M$15+0.000000001,$A42&gt;=Model!$M$14-0.000000001,$A42&lt;=Model!$M$14+Model!$M$15+0.000000001),Model!$M$12,(Model!$AJ$13*AA42+Model!$AJ$14*AC42+Model!$AJ$15*AB41+Model!$AJ$16*AB43)/Model!$AJ$17)))</f>
        <v>9.9920072216264089E-16</v>
      </c>
      <c r="AC88" s="15">
        <f ca="1">IF(Model!$M$18=0,NA(),ABS(AC42-IF(AND(Model!$M$16=1,AC$4&gt;=Model!$M$13-0.000000001,AC$4&lt;=Model!$M$13+Model!$M$15+0.000000001,$A42&gt;=Model!$M$14-0.000000001,$A42&lt;=Model!$M$14+Model!$M$15+0.000000001),Model!$M$12,(Model!$AJ$13*AB42+Model!$AJ$14*AD42+Model!$AJ$15*AC41+Model!$AJ$16*AC43)/Model!$AJ$17)))</f>
        <v>1.3322676295501878E-15</v>
      </c>
      <c r="AD88" s="15">
        <f ca="1">IF(Model!$M$18=0,NA(),ABS(AD42-IF(AND(Model!$M$16=1,AD$4&gt;=Model!$M$13-0.000000001,AD$4&lt;=Model!$M$13+Model!$M$15+0.000000001,$A42&gt;=Model!$M$14-0.000000001,$A42&lt;=Model!$M$14+Model!$M$15+0.000000001),Model!$M$12,(Model!$AJ$13*AC42+Model!$AJ$14*AE42+Model!$AJ$15*AD41+Model!$AJ$16*AD43)/Model!$AJ$17)))</f>
        <v>1.5543122344752192E-15</v>
      </c>
      <c r="AE88" s="15">
        <f ca="1">IF(Model!$M$18=0,NA(),ABS(AE42-IF(AND(Model!$M$16=1,AE$4&gt;=Model!$M$13-0.000000001,AE$4&lt;=Model!$M$13+Model!$M$15+0.000000001,$A42&gt;=Model!$M$14-0.000000001,$A42&lt;=Model!$M$14+Model!$M$15+0.000000001),Model!$M$12,(Model!$AJ$13*AD42+Model!$AJ$14*AF42+Model!$AJ$15*AE41+Model!$AJ$16*AE43)/Model!$AJ$17)))</f>
        <v>1.8873791418627661E-15</v>
      </c>
      <c r="AF88" s="15">
        <f ca="1">IF(Model!$M$18=0,NA(),ABS(AF42-IF(AND(Model!$M$16=1,AF$4&gt;=Model!$M$13-0.000000001,AF$4&lt;=Model!$M$13+Model!$M$15+0.000000001,$A42&gt;=Model!$M$14-0.000000001,$A42&lt;=Model!$M$14+Model!$M$15+0.000000001),Model!$M$12,(Model!$AJ$13*AE42+Model!$AJ$14*AG42+Model!$AJ$15*AF41+Model!$AJ$16*AF43)/Model!$AJ$17)))</f>
        <v>2.4424906541753444E-15</v>
      </c>
      <c r="AG88" s="15">
        <f ca="1">IF(Model!$M$18=0,NA(),ABS(AG42-IF(AND(Model!$M$16=1,AG$4&gt;=Model!$M$13-0.000000001,AG$4&lt;=Model!$M$13+Model!$M$15+0.000000001,$A42&gt;=Model!$M$14-0.000000001,$A42&lt;=Model!$M$14+Model!$M$15+0.000000001),Model!$M$12,(Model!$AJ$13*AF42+Model!$AJ$14*AH42+Model!$AJ$15*AG41+Model!$AJ$16*AG43)/Model!$AJ$17)))</f>
        <v>2.9976021664879227E-15</v>
      </c>
      <c r="AH88" s="15">
        <f ca="1">IF(Model!$M$18=0,NA(),ABS(AH42-IF(AND(Model!$M$16=1,AH$4&gt;=Model!$M$13-0.000000001,AH$4&lt;=Model!$M$13+Model!$M$15+0.000000001,$A42&gt;=Model!$M$14-0.000000001,$A42&lt;=Model!$M$14+Model!$M$15+0.000000001),Model!$M$12,(Model!$AJ$13*AG42+Model!$AJ$14*AI42+Model!$AJ$15*AH41+Model!$AJ$16*AH43)/Model!$AJ$17)))</f>
        <v>3.5527136788005009E-15</v>
      </c>
      <c r="AI88" s="15">
        <f ca="1">IF(Model!$M$18=0,NA(),ABS(AI42-IF(AND(Model!$M$16=1,AI$4&gt;=Model!$M$13-0.000000001,AI$4&lt;=Model!$M$13+Model!$M$15+0.000000001,$A42&gt;=Model!$M$14-0.000000001,$A42&lt;=Model!$M$14+Model!$M$15+0.000000001),Model!$M$12,(Model!$AJ$13*AH42+Model!$AJ$14*AJ42+Model!$AJ$15*AI41+Model!$AJ$16*AI43)/Model!$AJ$17)))</f>
        <v>4.4408920985006262E-15</v>
      </c>
      <c r="AJ88" s="15">
        <f ca="1">IF(Model!$M$18=0,NA(),ABS(AJ42-IF(AND(Model!$M$16=1,AJ$4&gt;=Model!$M$13-0.000000001,AJ$4&lt;=Model!$M$13+Model!$M$15+0.000000001,$A42&gt;=Model!$M$14-0.000000001,$A42&lt;=Model!$M$14+Model!$M$15+0.000000001),Model!$M$12,(Model!$AJ$13*AI42+Model!$AJ$14*AK42+Model!$AJ$15*AJ41+Model!$AJ$16*AJ43)/Model!$AJ$17)))</f>
        <v>5.6621374255882984E-15</v>
      </c>
      <c r="AK88" s="15">
        <f ca="1">IF(Model!$M$18=0,NA(),ABS(AK42-IF(AND(Model!$M$16=1,AK$4&gt;=Model!$M$13-0.000000001,AK$4&lt;=Model!$M$13+Model!$M$15+0.000000001,$A42&gt;=Model!$M$14-0.000000001,$A42&lt;=Model!$M$14+Model!$M$15+0.000000001),Model!$M$12,(Model!$AJ$13*AJ42+Model!$AJ$14*AL42+Model!$AJ$15*AK41+Model!$AJ$16*AK43)/Model!$AJ$17)))</f>
        <v>7.2164496600635175E-15</v>
      </c>
      <c r="AL88" s="15">
        <f ca="1">IF(Model!$M$18=0,NA(),ABS(AL42-IF(AND(Model!$M$16=1,AL$4&gt;=Model!$M$13-0.000000001,AL$4&lt;=Model!$M$13+Model!$M$15+0.000000001,$A42&gt;=Model!$M$14-0.000000001,$A42&lt;=Model!$M$14+Model!$M$15+0.000000001),Model!$M$12,(Model!$AJ$13*AK42+Model!$AJ$14*AM42+Model!$AJ$15*AL41+Model!$AJ$16*AL43)/Model!$AJ$17)))</f>
        <v>8.7707618945387367E-15</v>
      </c>
      <c r="AM88" s="15">
        <f ca="1">IF(Model!$M$18=0,NA(),ABS(AM42-IF(AND(Model!$M$16=1,AM$4&gt;=Model!$M$13-0.000000001,AM$4&lt;=Model!$M$13+Model!$M$15+0.000000001,$A42&gt;=Model!$M$14-0.000000001,$A42&lt;=Model!$M$14+Model!$M$15+0.000000001),Model!$M$12,(Model!$AJ$13*AL42+Model!$AJ$14*AN42+Model!$AJ$15*AM41+Model!$AJ$16*AM43)/Model!$AJ$17)))</f>
        <v>1.0658141036401503E-14</v>
      </c>
      <c r="AN88" s="15">
        <f ca="1">IF(Model!$M$18=0,NA(),ABS(AN42-IF(AND(Model!$M$16=1,AN$4&gt;=Model!$M$13-0.000000001,AN$4&lt;=Model!$M$13+Model!$M$15+0.000000001,$A42&gt;=Model!$M$14-0.000000001,$A42&lt;=Model!$M$14+Model!$M$15+0.000000001),Model!$M$12,(Model!$AJ$13*AM42+Model!$AJ$14*AO42+Model!$AJ$15*AN41+Model!$AJ$16*AN43)/Model!$AJ$17)))</f>
        <v>1.2878587085651816E-14</v>
      </c>
      <c r="AO88" s="15">
        <f ca="1">IF(Model!$M$18=0,NA(),ABS(AO42-IF(AND(Model!$M$16=1,AO$4&gt;=Model!$M$13-0.000000001,AO$4&lt;=Model!$M$13+Model!$M$15+0.000000001,$A42&gt;=Model!$M$14-0.000000001,$A42&lt;=Model!$M$14+Model!$M$15+0.000000001),Model!$M$12,(Model!$AJ$13*AN42+Model!$AJ$14*AP42+Model!$AJ$15*AO41+Model!$AJ$16*AO43)/Model!$AJ$17)))</f>
        <v>1.5765166949677223E-14</v>
      </c>
      <c r="AP88" s="15">
        <f ca="1">IF(Model!$M$18=0,NA(),ABS(AP42-IF(AND(Model!$M$16=1,AP$4&gt;=Model!$M$13-0.000000001,AP$4&lt;=Model!$M$13+Model!$M$15+0.000000001,$A42&gt;=Model!$M$14-0.000000001,$A42&lt;=Model!$M$14+Model!$M$15+0.000000001),Model!$M$12,(Model!$AJ$13*AO42+Model!$AJ$14*AQ42+Model!$AJ$15*AP41+Model!$AJ$16*AP43)/Model!$AJ$17)))</f>
        <v>1.9095836023552692E-14</v>
      </c>
      <c r="AQ88" s="15">
        <f ca="1">IF(Model!$M$18=0,NA(),ABS(AQ42-IF(AND(Model!$M$16=1,AQ$4&gt;=Model!$M$13-0.000000001,AQ$4&lt;=Model!$M$13+Model!$M$15+0.000000001,$A42&gt;=Model!$M$14-0.000000001,$A42&lt;=Model!$M$14+Model!$M$15+0.000000001),Model!$M$12,(Model!$AJ$13*AP42+Model!$AJ$14*AR42+Model!$AJ$15*AQ41+Model!$AJ$16*AQ43)/Model!$AJ$17)))</f>
        <v>2.3092638912203256E-14</v>
      </c>
      <c r="AR88" s="15">
        <f ca="1">IF(Model!$M$18=0,NA(),ABS(AR42-IF(AND(Model!$M$16=1,AR$4&gt;=Model!$M$13-0.000000001,AR$4&lt;=Model!$M$13+Model!$M$15+0.000000001,$A42&gt;=Model!$M$14-0.000000001,$A42&lt;=Model!$M$14+Model!$M$15+0.000000001),Model!$M$12,(Model!$AJ$13*AQ42+Model!$AJ$14*AS42+Model!$AJ$15*AR41+Model!$AJ$16*AR43)/Model!$AJ$17)))</f>
        <v>2.7644553313166398E-14</v>
      </c>
      <c r="AS88" s="15">
        <f ca="1">IF(Model!$M$18=0,NA(),ABS(AS42-IF(AND(Model!$M$16=1,AS$4&gt;=Model!$M$13-0.000000001,AS$4&lt;=Model!$M$13+Model!$M$15+0.000000001,$A42&gt;=Model!$M$14-0.000000001,$A42&lt;=Model!$M$14+Model!$M$15+0.000000001),Model!$M$12,(Model!$AJ$13*AR42+Model!$AJ$14*AT42+Model!$AJ$15*AS41+Model!$AJ$16*AS43)/Model!$AJ$17)))</f>
        <v>3.3084646133829665E-14</v>
      </c>
      <c r="AT88" s="15">
        <f ca="1">IF(Model!$M$18=0,NA(),ABS(AT42-IF(AND(Model!$M$16=1,AT$4&gt;=Model!$M$13-0.000000001,AT$4&lt;=Model!$M$13+Model!$M$15+0.000000001,$A42&gt;=Model!$M$14-0.000000001,$A42&lt;=Model!$M$14+Model!$M$15+0.000000001),Model!$M$12,(Model!$AJ$13*AS42+Model!$AJ$14*AU42+Model!$AJ$15*AT41+Model!$AJ$16*AT43)/Model!$AJ$17)))</f>
        <v>3.9634961979118088E-14</v>
      </c>
      <c r="AU88" s="15">
        <f ca="1">IF(Model!$M$18=0,NA(),ABS(AU42-IF(AND(Model!$M$16=1,AU$4&gt;=Model!$M$13-0.000000001,AU$4&lt;=Model!$M$13+Model!$M$15+0.000000001,$A42&gt;=Model!$M$14-0.000000001,$A42&lt;=Model!$M$14+Model!$M$15+0.000000001),Model!$M$12,(Model!$AJ$13*AT42+Model!$AJ$14*AV42+Model!$AJ$15*AU41+Model!$AJ$16*AU43)/Model!$AJ$17)))</f>
        <v>4.6962433941644122E-14</v>
      </c>
      <c r="AV88" s="15">
        <f ca="1">IF(Model!$M$18=0,NA(),ABS(AV42-IF(AND(Model!$M$16=1,AV$4&gt;=Model!$M$13-0.000000001,AV$4&lt;=Model!$M$13+Model!$M$15+0.000000001,$A42&gt;=Model!$M$14-0.000000001,$A42&lt;=Model!$M$14+Model!$M$15+0.000000001),Model!$M$12,(Model!$AJ$13*AU42+Model!$AJ$14*AW42+Model!$AJ$15*AV41+Model!$AJ$16*AV43)/Model!$AJ$17)))</f>
        <v>5.5511151231257827E-14</v>
      </c>
      <c r="AW88" s="15">
        <f ca="1">IF(Model!$M$18=0,NA(),ABS(AW42-IF(AND(Model!$M$16=1,AW$4&gt;=Model!$M$13-0.000000001,AW$4&lt;=Model!$M$13+Model!$M$15+0.000000001,$A42&gt;=Model!$M$14-0.000000001,$A42&lt;=Model!$M$14+Model!$M$15+0.000000001),Model!$M$12,(Model!$AJ$13*AV42+Model!$AJ$14*AX42+Model!$AJ$15*AW41+Model!$AJ$16*AW43)/Model!$AJ$17)))</f>
        <v>6.5281113847959205E-14</v>
      </c>
      <c r="AX88" s="15">
        <f ca="1">IF(Model!$M$18=0,NA(),ABS(AX42-IF(AND(Model!$M$16=1,AX$4&gt;=Model!$M$13-0.000000001,AX$4&lt;=Model!$M$13+Model!$M$15+0.000000001,$A42&gt;=Model!$M$14-0.000000001,$A42&lt;=Model!$M$14+Model!$M$15+0.000000001),Model!$M$12,(Model!$AJ$13*AW42+Model!$AJ$14*AY42+Model!$AJ$15*AX41+Model!$AJ$16*AX43)/Model!$AJ$17)))</f>
        <v>7.638334409421077E-14</v>
      </c>
      <c r="AY88" s="15">
        <f ca="1">IF(Model!$M$18=0,NA(),ABS(AY42-IF(AND(Model!$M$16=1,AY$4&gt;=Model!$M$13-0.000000001,AY$4&lt;=Model!$M$13+Model!$M$15+0.000000001,$A42&gt;=Model!$M$14-0.000000001,$A42&lt;=Model!$M$14+Model!$M$15+0.000000001),Model!$M$12,(Model!$AJ$13*AX42+Model!$AJ$14*AZ42+Model!$AJ$15*AY41+Model!$AJ$16*AY43)/Model!$AJ$17)))</f>
        <v>8.8928864272475039E-14</v>
      </c>
      <c r="AZ88" s="15">
        <f ca="1">IF(Model!$M$18=0,NA(),ABS(AZ42-IF(AND(Model!$M$16=1,AZ$4&gt;=Model!$M$13-0.000000001,AZ$4&lt;=Model!$M$13+Model!$M$15+0.000000001,$A42&gt;=Model!$M$14-0.000000001,$A42&lt;=Model!$M$14+Model!$M$15+0.000000001),Model!$M$12,(Model!$AJ$13*AY42+Model!$AJ$14*BA42+Model!$AJ$15*AZ41+Model!$AJ$16*AZ43)/Model!$AJ$17)))</f>
        <v>1.0269562977782698E-13</v>
      </c>
      <c r="BA88" s="15">
        <f ca="1">IF(Model!$M$18=0,NA(),ABS(BA42-IF(AND(Model!$M$16=1,BA$4&gt;=Model!$M$13-0.000000001,BA$4&lt;=Model!$M$13+Model!$M$15+0.000000001,$A42&gt;=Model!$M$14-0.000000001,$A42&lt;=Model!$M$14+Model!$M$15+0.000000001),Model!$M$12,(Model!$AJ$13*AZ42+Model!$AJ$14*BB42+Model!$AJ$15*BA41+Model!$AJ$16*BA43)/Model!$AJ$17)))</f>
        <v>1.1801670751765414E-13</v>
      </c>
      <c r="BB88" s="15">
        <f ca="1">IF(Model!$M$18=0,NA(),ABS(BB42-IF(AND(Model!$M$16=1,BB$4&gt;=Model!$M$13-0.000000001,BB$4&lt;=Model!$M$13+Model!$M$15+0.000000001,$A42&gt;=Model!$M$14-0.000000001,$A42&lt;=Model!$M$14+Model!$M$15+0.000000001),Model!$M$12,(Model!$AJ$13*BA42+Model!$AJ$14*BC42+Model!$AJ$15*BB41+Model!$AJ$16*BB43)/Model!$AJ$17)))</f>
        <v>1.3433698597964394E-13</v>
      </c>
      <c r="BC88" s="15">
        <f ca="1">IF(Model!$M$18=0,NA(),ABS(BC42-IF(AND(Model!$M$16=1,BC$4&gt;=Model!$M$13-0.000000001,BC$4&lt;=Model!$M$13+Model!$M$15+0.000000001,$A42&gt;=Model!$M$14-0.000000001,$A42&lt;=Model!$M$14+Model!$M$15+0.000000001),Model!$M$12,(Model!$AJ$13*BB42+Model!$AJ$14*BD42+Model!$AJ$15*BC41+Model!$AJ$16*BC43)/Model!$AJ$17)))</f>
        <v>1.5187850976872141E-13</v>
      </c>
      <c r="BD88" s="15">
        <f ca="1">IF(Model!$M$18=0,NA(),ABS(BD42-IF(AND(Model!$M$16=1,BD$4&gt;=Model!$M$13-0.000000001,BD$4&lt;=Model!$M$13+Model!$M$15+0.000000001,$A42&gt;=Model!$M$14-0.000000001,$A42&lt;=Model!$M$14+Model!$M$15+0.000000001),Model!$M$12,(Model!$AJ$13*BC42+Model!$AJ$14*BE42+Model!$AJ$15*BD41+Model!$AJ$16*BD43)/Model!$AJ$17)))</f>
        <v>1.6975310046518644E-13</v>
      </c>
      <c r="BE88" s="15">
        <f ca="1">IF(Model!$M$18=0,NA(),ABS(BE42-IF(AND(Model!$M$16=1,BE$4&gt;=Model!$M$13-0.000000001,BE$4&lt;=Model!$M$13+Model!$M$15+0.000000001,$A42&gt;=Model!$M$14-0.000000001,$A42&lt;=Model!$M$14+Model!$M$15+0.000000001),Model!$M$12,(Model!$AJ$13*BD42+Model!$AJ$14*BF42+Model!$AJ$15*BE41+Model!$AJ$16*BE43)/Model!$AJ$17)))</f>
        <v>1.8773871346411397E-13</v>
      </c>
      <c r="BF88" s="15">
        <f ca="1">IF(Model!$M$18=0,NA(),ABS(BF42-IF(AND(Model!$M$16=1,BF$4&gt;=Model!$M$13-0.000000001,BF$4&lt;=Model!$M$13+Model!$M$15+0.000000001,$A42&gt;=Model!$M$14-0.000000001,$A42&lt;=Model!$M$14+Model!$M$15+0.000000001),Model!$M$12,(Model!$AJ$13*BE42+Model!$AJ$14*BG42+Model!$AJ$15*BF41+Model!$AJ$16*BF43)/Model!$AJ$17)))</f>
        <v>2.0472512574087887E-13</v>
      </c>
      <c r="BG88" s="15">
        <f ca="1">IF(Model!$M$18=0,NA(),ABS(BG42-IF(AND(Model!$M$16=1,BG$4&gt;=Model!$M$13-0.000000001,BG$4&lt;=Model!$M$13+Model!$M$15+0.000000001,$A42&gt;=Model!$M$14-0.000000001,$A42&lt;=Model!$M$14+Model!$M$15+0.000000001),Model!$M$12,(Model!$AJ$13*BF42+Model!$AJ$14*BH42+Model!$AJ$15*BG41+Model!$AJ$16*BG43)/Model!$AJ$17)))</f>
        <v>2.1904700275854339E-13</v>
      </c>
      <c r="BH88" s="15">
        <f ca="1">IF(Model!$M$18=0,NA(),ABS(BH42-IF(AND(Model!$M$16=1,BH$4&gt;=Model!$M$13-0.000000001,BH$4&lt;=Model!$M$13+Model!$M$15+0.000000001,$A42&gt;=Model!$M$14-0.000000001,$A42&lt;=Model!$M$14+Model!$M$15+0.000000001),Model!$M$12,(Model!$AJ$13*BG42+Model!$AJ$14*BI42+Model!$AJ$15*BH41+Model!$AJ$16*BH43)/Model!$AJ$17)))</f>
        <v>2.2948309919001986E-13</v>
      </c>
      <c r="BI88" s="15">
        <f ca="1">IF(Model!$M$18=0,NA(),ABS(BI42-IF(AND(Model!$M$16=1,BI$4&gt;=Model!$M$13-0.000000001,BI$4&lt;=Model!$M$13+Model!$M$15+0.000000001,$A42&gt;=Model!$M$14-0.000000001,$A42&lt;=Model!$M$14+Model!$M$15+0.000000001),Model!$M$12,(Model!$AJ$13*BH42+Model!$AJ$14*BJ42+Model!$AJ$15*BI41+Model!$AJ$16*BI43)/Model!$AJ$17)))</f>
        <v>2.3370194668359545E-13</v>
      </c>
      <c r="BJ88" s="15">
        <f ca="1">IF(Model!$M$18=0,NA(),ABS(BJ42-IF(AND(Model!$M$16=1,BJ$4&gt;=Model!$M$13-0.000000001,BJ$4&lt;=Model!$M$13+Model!$M$15+0.000000001,$A42&gt;=Model!$M$14-0.000000001,$A42&lt;=Model!$M$14+Model!$M$15+0.000000001),Model!$M$12,BI42)))</f>
        <v>0</v>
      </c>
      <c r="BK88" s="1"/>
    </row>
    <row r="89" spans="1:63" ht="13.5" customHeight="1">
      <c r="A89" s="1"/>
      <c r="B89" s="15">
        <f>IF(Model!$M$18=0,NA(),ABS(B43-IF(AND(Model!$M$16=1,B$4&gt;=Model!$M$13-0.000000001,B$4&lt;=Model!$M$13+Model!$M$15+0.000000001,$A43&gt;=Model!$M$14-0.000000001,$A43&lt;=Model!$M$14+Model!$M$15+0.000000001),Model!$M$12,Model!$M$11)))</f>
        <v>0</v>
      </c>
      <c r="C89" s="15">
        <f ca="1">IF(Model!$M$18=0,NA(),ABS(C43-IF(AND(Model!$M$16=1,C$4&gt;=Model!$M$13-0.000000001,C$4&lt;=Model!$M$13+Model!$M$15+0.000000001,$A43&gt;=Model!$M$14-0.000000001,$A43&lt;=Model!$M$14+Model!$M$15+0.000000001),Model!$M$12,(Model!$AJ$13*B43+Model!$AJ$14*D43+Model!$AJ$15*C42+Model!$AJ$16*C44)/Model!$AJ$17)))</f>
        <v>0</v>
      </c>
      <c r="D89" s="15">
        <f ca="1">IF(Model!$M$18=0,NA(),ABS(D43-IF(AND(Model!$M$16=1,D$4&gt;=Model!$M$13-0.000000001,D$4&lt;=Model!$M$13+Model!$M$15+0.000000001,$A43&gt;=Model!$M$14-0.000000001,$A43&lt;=Model!$M$14+Model!$M$15+0.000000001),Model!$M$12,(Model!$AJ$13*C43+Model!$AJ$14*E43+Model!$AJ$15*D42+Model!$AJ$16*D44)/Model!$AJ$17)))</f>
        <v>3.3306690738754696E-16</v>
      </c>
      <c r="E89" s="15">
        <f ca="1">IF(Model!$M$18=0,NA(),ABS(E43-IF(AND(Model!$M$16=1,E$4&gt;=Model!$M$13-0.000000001,E$4&lt;=Model!$M$13+Model!$M$15+0.000000001,$A43&gt;=Model!$M$14-0.000000001,$A43&lt;=Model!$M$14+Model!$M$15+0.000000001),Model!$M$12,(Model!$AJ$13*D43+Model!$AJ$14*F43+Model!$AJ$15*E42+Model!$AJ$16*E44)/Model!$AJ$17)))</f>
        <v>1.1102230246251565E-16</v>
      </c>
      <c r="F89" s="15">
        <f ca="1">IF(Model!$M$18=0,NA(),ABS(F43-IF(AND(Model!$M$16=1,F$4&gt;=Model!$M$13-0.000000001,F$4&lt;=Model!$M$13+Model!$M$15+0.000000001,$A43&gt;=Model!$M$14-0.000000001,$A43&lt;=Model!$M$14+Model!$M$15+0.000000001),Model!$M$12,(Model!$AJ$13*E43+Model!$AJ$14*G43+Model!$AJ$15*F42+Model!$AJ$16*F44)/Model!$AJ$17)))</f>
        <v>1.1102230246251565E-16</v>
      </c>
      <c r="G89" s="15">
        <f ca="1">IF(Model!$M$18=0,NA(),ABS(G43-IF(AND(Model!$M$16=1,G$4&gt;=Model!$M$13-0.000000001,G$4&lt;=Model!$M$13+Model!$M$15+0.000000001,$A43&gt;=Model!$M$14-0.000000001,$A43&lt;=Model!$M$14+Model!$M$15+0.000000001),Model!$M$12,(Model!$AJ$13*F43+Model!$AJ$14*H43+Model!$AJ$15*G42+Model!$AJ$16*G44)/Model!$AJ$17)))</f>
        <v>0</v>
      </c>
      <c r="H89" s="15">
        <f ca="1">IF(Model!$M$18=0,NA(),ABS(H43-IF(AND(Model!$M$16=1,H$4&gt;=Model!$M$13-0.000000001,H$4&lt;=Model!$M$13+Model!$M$15+0.000000001,$A43&gt;=Model!$M$14-0.000000001,$A43&lt;=Model!$M$14+Model!$M$15+0.000000001),Model!$M$12,(Model!$AJ$13*G43+Model!$AJ$14*I43+Model!$AJ$15*H42+Model!$AJ$16*H44)/Model!$AJ$17)))</f>
        <v>1.1102230246251565E-16</v>
      </c>
      <c r="I89" s="15">
        <f ca="1">IF(Model!$M$18=0,NA(),ABS(I43-IF(AND(Model!$M$16=1,I$4&gt;=Model!$M$13-0.000000001,I$4&lt;=Model!$M$13+Model!$M$15+0.000000001,$A43&gt;=Model!$M$14-0.000000001,$A43&lt;=Model!$M$14+Model!$M$15+0.000000001),Model!$M$12,(Model!$AJ$13*H43+Model!$AJ$14*J43+Model!$AJ$15*I42+Model!$AJ$16*I44)/Model!$AJ$17)))</f>
        <v>1.1102230246251565E-16</v>
      </c>
      <c r="J89" s="15">
        <f ca="1">IF(Model!$M$18=0,NA(),ABS(J43-IF(AND(Model!$M$16=1,J$4&gt;=Model!$M$13-0.000000001,J$4&lt;=Model!$M$13+Model!$M$15+0.000000001,$A43&gt;=Model!$M$14-0.000000001,$A43&lt;=Model!$M$14+Model!$M$15+0.000000001),Model!$M$12,(Model!$AJ$13*I43+Model!$AJ$14*K43+Model!$AJ$15*J42+Model!$AJ$16*J44)/Model!$AJ$17)))</f>
        <v>3.3306690738754696E-16</v>
      </c>
      <c r="K89" s="15">
        <f ca="1">IF(Model!$M$18=0,NA(),ABS(K43-IF(AND(Model!$M$16=1,K$4&gt;=Model!$M$13-0.000000001,K$4&lt;=Model!$M$13+Model!$M$15+0.000000001,$A43&gt;=Model!$M$14-0.000000001,$A43&lt;=Model!$M$14+Model!$M$15+0.000000001),Model!$M$12,(Model!$AJ$13*J43+Model!$AJ$14*L43+Model!$AJ$15*K42+Model!$AJ$16*K44)/Model!$AJ$17)))</f>
        <v>2.2204460492503131E-16</v>
      </c>
      <c r="L89" s="15">
        <f ca="1">IF(Model!$M$18=0,NA(),ABS(L43-IF(AND(Model!$M$16=1,L$4&gt;=Model!$M$13-0.000000001,L$4&lt;=Model!$M$13+Model!$M$15+0.000000001,$A43&gt;=Model!$M$14-0.000000001,$A43&lt;=Model!$M$14+Model!$M$15+0.000000001),Model!$M$12,(Model!$AJ$13*K43+Model!$AJ$14*M43+Model!$AJ$15*L42+Model!$AJ$16*L44)/Model!$AJ$17)))</f>
        <v>0</v>
      </c>
      <c r="M89" s="15">
        <f ca="1">IF(Model!$M$18=0,NA(),ABS(M43-IF(AND(Model!$M$16=1,M$4&gt;=Model!$M$13-0.000000001,M$4&lt;=Model!$M$13+Model!$M$15+0.000000001,$A43&gt;=Model!$M$14-0.000000001,$A43&lt;=Model!$M$14+Model!$M$15+0.000000001),Model!$M$12,(Model!$AJ$13*L43+Model!$AJ$14*N43+Model!$AJ$15*M42+Model!$AJ$16*M44)/Model!$AJ$17)))</f>
        <v>2.2204460492503131E-16</v>
      </c>
      <c r="N89" s="15">
        <f ca="1">IF(Model!$M$18=0,NA(),ABS(N43-IF(AND(Model!$M$16=1,N$4&gt;=Model!$M$13-0.000000001,N$4&lt;=Model!$M$13+Model!$M$15+0.000000001,$A43&gt;=Model!$M$14-0.000000001,$A43&lt;=Model!$M$14+Model!$M$15+0.000000001),Model!$M$12,(Model!$AJ$13*M43+Model!$AJ$14*O43+Model!$AJ$15*N42+Model!$AJ$16*N44)/Model!$AJ$17)))</f>
        <v>2.2204460492503131E-16</v>
      </c>
      <c r="O89" s="15">
        <f ca="1">IF(Model!$M$18=0,NA(),ABS(O43-IF(AND(Model!$M$16=1,O$4&gt;=Model!$M$13-0.000000001,O$4&lt;=Model!$M$13+Model!$M$15+0.000000001,$A43&gt;=Model!$M$14-0.000000001,$A43&lt;=Model!$M$14+Model!$M$15+0.000000001),Model!$M$12,(Model!$AJ$13*N43+Model!$AJ$14*P43+Model!$AJ$15*O42+Model!$AJ$16*O44)/Model!$AJ$17)))</f>
        <v>1.1102230246251565E-16</v>
      </c>
      <c r="P89" s="15">
        <f ca="1">IF(Model!$M$18=0,NA(),ABS(P43-IF(AND(Model!$M$16=1,P$4&gt;=Model!$M$13-0.000000001,P$4&lt;=Model!$M$13+Model!$M$15+0.000000001,$A43&gt;=Model!$M$14-0.000000001,$A43&lt;=Model!$M$14+Model!$M$15+0.000000001),Model!$M$12,(Model!$AJ$13*O43+Model!$AJ$14*Q43+Model!$AJ$15*P42+Model!$AJ$16*P44)/Model!$AJ$17)))</f>
        <v>3.3306690738754696E-16</v>
      </c>
      <c r="Q89" s="15">
        <f ca="1">IF(Model!$M$18=0,NA(),ABS(Q43-IF(AND(Model!$M$16=1,Q$4&gt;=Model!$M$13-0.000000001,Q$4&lt;=Model!$M$13+Model!$M$15+0.000000001,$A43&gt;=Model!$M$14-0.000000001,$A43&lt;=Model!$M$14+Model!$M$15+0.000000001),Model!$M$12,(Model!$AJ$13*P43+Model!$AJ$14*R43+Model!$AJ$15*Q42+Model!$AJ$16*Q44)/Model!$AJ$17)))</f>
        <v>1.1102230246251565E-16</v>
      </c>
      <c r="R89" s="15">
        <f ca="1">IF(Model!$M$18=0,NA(),ABS(R43-IF(AND(Model!$M$16=1,R$4&gt;=Model!$M$13-0.000000001,R$4&lt;=Model!$M$13+Model!$M$15+0.000000001,$A43&gt;=Model!$M$14-0.000000001,$A43&lt;=Model!$M$14+Model!$M$15+0.000000001),Model!$M$12,(Model!$AJ$13*Q43+Model!$AJ$14*S43+Model!$AJ$15*R42+Model!$AJ$16*R44)/Model!$AJ$17)))</f>
        <v>2.2204460492503131E-16</v>
      </c>
      <c r="S89" s="15">
        <f ca="1">IF(Model!$M$18=0,NA(),ABS(S43-IF(AND(Model!$M$16=1,S$4&gt;=Model!$M$13-0.000000001,S$4&lt;=Model!$M$13+Model!$M$15+0.000000001,$A43&gt;=Model!$M$14-0.000000001,$A43&lt;=Model!$M$14+Model!$M$15+0.000000001),Model!$M$12,(Model!$AJ$13*R43+Model!$AJ$14*T43+Model!$AJ$15*S42+Model!$AJ$16*S44)/Model!$AJ$17)))</f>
        <v>3.3306690738754696E-16</v>
      </c>
      <c r="T89" s="15">
        <f ca="1">IF(Model!$M$18=0,NA(),ABS(T43-IF(AND(Model!$M$16=1,T$4&gt;=Model!$M$13-0.000000001,T$4&lt;=Model!$M$13+Model!$M$15+0.000000001,$A43&gt;=Model!$M$14-0.000000001,$A43&lt;=Model!$M$14+Model!$M$15+0.000000001),Model!$M$12,(Model!$AJ$13*S43+Model!$AJ$14*U43+Model!$AJ$15*T42+Model!$AJ$16*T44)/Model!$AJ$17)))</f>
        <v>2.2204460492503131E-16</v>
      </c>
      <c r="U89" s="15">
        <f ca="1">IF(Model!$M$18=0,NA(),ABS(U43-IF(AND(Model!$M$16=1,U$4&gt;=Model!$M$13-0.000000001,U$4&lt;=Model!$M$13+Model!$M$15+0.000000001,$A43&gt;=Model!$M$14-0.000000001,$A43&lt;=Model!$M$14+Model!$M$15+0.000000001),Model!$M$12,(Model!$AJ$13*T43+Model!$AJ$14*V43+Model!$AJ$15*U42+Model!$AJ$16*U44)/Model!$AJ$17)))</f>
        <v>2.2204460492503131E-16</v>
      </c>
      <c r="V89" s="15">
        <f ca="1">IF(Model!$M$18=0,NA(),ABS(V43-IF(AND(Model!$M$16=1,V$4&gt;=Model!$M$13-0.000000001,V$4&lt;=Model!$M$13+Model!$M$15+0.000000001,$A43&gt;=Model!$M$14-0.000000001,$A43&lt;=Model!$M$14+Model!$M$15+0.000000001),Model!$M$12,(Model!$AJ$13*U43+Model!$AJ$14*W43+Model!$AJ$15*V42+Model!$AJ$16*V44)/Model!$AJ$17)))</f>
        <v>3.3306690738754696E-16</v>
      </c>
      <c r="W89" s="15">
        <f ca="1">IF(Model!$M$18=0,NA(),ABS(W43-IF(AND(Model!$M$16=1,W$4&gt;=Model!$M$13-0.000000001,W$4&lt;=Model!$M$13+Model!$M$15+0.000000001,$A43&gt;=Model!$M$14-0.000000001,$A43&lt;=Model!$M$14+Model!$M$15+0.000000001),Model!$M$12,(Model!$AJ$13*V43+Model!$AJ$14*X43+Model!$AJ$15*W42+Model!$AJ$16*W44)/Model!$AJ$17)))</f>
        <v>3.3306690738754696E-16</v>
      </c>
      <c r="X89" s="15">
        <f ca="1">IF(Model!$M$18=0,NA(),ABS(X43-IF(AND(Model!$M$16=1,X$4&gt;=Model!$M$13-0.000000001,X$4&lt;=Model!$M$13+Model!$M$15+0.000000001,$A43&gt;=Model!$M$14-0.000000001,$A43&lt;=Model!$M$14+Model!$M$15+0.000000001),Model!$M$12,(Model!$AJ$13*W43+Model!$AJ$14*Y43+Model!$AJ$15*X42+Model!$AJ$16*X44)/Model!$AJ$17)))</f>
        <v>4.4408920985006262E-16</v>
      </c>
      <c r="Y89" s="15">
        <f ca="1">IF(Model!$M$18=0,NA(),ABS(Y43-IF(AND(Model!$M$16=1,Y$4&gt;=Model!$M$13-0.000000001,Y$4&lt;=Model!$M$13+Model!$M$15+0.000000001,$A43&gt;=Model!$M$14-0.000000001,$A43&lt;=Model!$M$14+Model!$M$15+0.000000001),Model!$M$12,(Model!$AJ$13*X43+Model!$AJ$14*Z43+Model!$AJ$15*Y42+Model!$AJ$16*Y44)/Model!$AJ$17)))</f>
        <v>5.5511151231257827E-16</v>
      </c>
      <c r="Z89" s="15">
        <f ca="1">IF(Model!$M$18=0,NA(),ABS(Z43-IF(AND(Model!$M$16=1,Z$4&gt;=Model!$M$13-0.000000001,Z$4&lt;=Model!$M$13+Model!$M$15+0.000000001,$A43&gt;=Model!$M$14-0.000000001,$A43&lt;=Model!$M$14+Model!$M$15+0.000000001),Model!$M$12,(Model!$AJ$13*Y43+Model!$AJ$14*AA43+Model!$AJ$15*Z42+Model!$AJ$16*Z44)/Model!$AJ$17)))</f>
        <v>5.5511151231257827E-16</v>
      </c>
      <c r="AA89" s="15">
        <f ca="1">IF(Model!$M$18=0,NA(),ABS(AA43-IF(AND(Model!$M$16=1,AA$4&gt;=Model!$M$13-0.000000001,AA$4&lt;=Model!$M$13+Model!$M$15+0.000000001,$A43&gt;=Model!$M$14-0.000000001,$A43&lt;=Model!$M$14+Model!$M$15+0.000000001),Model!$M$12,(Model!$AJ$13*Z43+Model!$AJ$14*AB43+Model!$AJ$15*AA42+Model!$AJ$16*AA44)/Model!$AJ$17)))</f>
        <v>7.7715611723760958E-16</v>
      </c>
      <c r="AB89" s="15">
        <f ca="1">IF(Model!$M$18=0,NA(),ABS(AB43-IF(AND(Model!$M$16=1,AB$4&gt;=Model!$M$13-0.000000001,AB$4&lt;=Model!$M$13+Model!$M$15+0.000000001,$A43&gt;=Model!$M$14-0.000000001,$A43&lt;=Model!$M$14+Model!$M$15+0.000000001),Model!$M$12,(Model!$AJ$13*AA43+Model!$AJ$14*AC43+Model!$AJ$15*AB42+Model!$AJ$16*AB44)/Model!$AJ$17)))</f>
        <v>1.1102230246251565E-15</v>
      </c>
      <c r="AC89" s="15">
        <f ca="1">IF(Model!$M$18=0,NA(),ABS(AC43-IF(AND(Model!$M$16=1,AC$4&gt;=Model!$M$13-0.000000001,AC$4&lt;=Model!$M$13+Model!$M$15+0.000000001,$A43&gt;=Model!$M$14-0.000000001,$A43&lt;=Model!$M$14+Model!$M$15+0.000000001),Model!$M$12,(Model!$AJ$13*AB43+Model!$AJ$14*AD43+Model!$AJ$15*AC42+Model!$AJ$16*AC44)/Model!$AJ$17)))</f>
        <v>1.2212453270876722E-15</v>
      </c>
      <c r="AD89" s="15">
        <f ca="1">IF(Model!$M$18=0,NA(),ABS(AD43-IF(AND(Model!$M$16=1,AD$4&gt;=Model!$M$13-0.000000001,AD$4&lt;=Model!$M$13+Model!$M$15+0.000000001,$A43&gt;=Model!$M$14-0.000000001,$A43&lt;=Model!$M$14+Model!$M$15+0.000000001),Model!$M$12,(Model!$AJ$13*AC43+Model!$AJ$14*AE43+Model!$AJ$15*AD42+Model!$AJ$16*AD44)/Model!$AJ$17)))</f>
        <v>1.5543122344752192E-15</v>
      </c>
      <c r="AE89" s="15">
        <f ca="1">IF(Model!$M$18=0,NA(),ABS(AE43-IF(AND(Model!$M$16=1,AE$4&gt;=Model!$M$13-0.000000001,AE$4&lt;=Model!$M$13+Model!$M$15+0.000000001,$A43&gt;=Model!$M$14-0.000000001,$A43&lt;=Model!$M$14+Model!$M$15+0.000000001),Model!$M$12,(Model!$AJ$13*AD43+Model!$AJ$14*AF43+Model!$AJ$15*AE42+Model!$AJ$16*AE44)/Model!$AJ$17)))</f>
        <v>1.9984014443252818E-15</v>
      </c>
      <c r="AF89" s="15">
        <f ca="1">IF(Model!$M$18=0,NA(),ABS(AF43-IF(AND(Model!$M$16=1,AF$4&gt;=Model!$M$13-0.000000001,AF$4&lt;=Model!$M$13+Model!$M$15+0.000000001,$A43&gt;=Model!$M$14-0.000000001,$A43&lt;=Model!$M$14+Model!$M$15+0.000000001),Model!$M$12,(Model!$AJ$13*AE43+Model!$AJ$14*AG43+Model!$AJ$15*AF42+Model!$AJ$16*AF44)/Model!$AJ$17)))</f>
        <v>2.3314683517128287E-15</v>
      </c>
      <c r="AG89" s="15">
        <f ca="1">IF(Model!$M$18=0,NA(),ABS(AG43-IF(AND(Model!$M$16=1,AG$4&gt;=Model!$M$13-0.000000001,AG$4&lt;=Model!$M$13+Model!$M$15+0.000000001,$A43&gt;=Model!$M$14-0.000000001,$A43&lt;=Model!$M$14+Model!$M$15+0.000000001),Model!$M$12,(Model!$AJ$13*AF43+Model!$AJ$14*AH43+Model!$AJ$15*AG42+Model!$AJ$16*AG44)/Model!$AJ$17)))</f>
        <v>3.1086244689504383E-15</v>
      </c>
      <c r="AH89" s="15">
        <f ca="1">IF(Model!$M$18=0,NA(),ABS(AH43-IF(AND(Model!$M$16=1,AH$4&gt;=Model!$M$13-0.000000001,AH$4&lt;=Model!$M$13+Model!$M$15+0.000000001,$A43&gt;=Model!$M$14-0.000000001,$A43&lt;=Model!$M$14+Model!$M$15+0.000000001),Model!$M$12,(Model!$AJ$13*AG43+Model!$AJ$14*AI43+Model!$AJ$15*AH42+Model!$AJ$16*AH44)/Model!$AJ$17)))</f>
        <v>3.8857805861880479E-15</v>
      </c>
      <c r="AI89" s="15">
        <f ca="1">IF(Model!$M$18=0,NA(),ABS(AI43-IF(AND(Model!$M$16=1,AI$4&gt;=Model!$M$13-0.000000001,AI$4&lt;=Model!$M$13+Model!$M$15+0.000000001,$A43&gt;=Model!$M$14-0.000000001,$A43&lt;=Model!$M$14+Model!$M$15+0.000000001),Model!$M$12,(Model!$AJ$13*AH43+Model!$AJ$14*AJ43+Model!$AJ$15*AI42+Model!$AJ$16*AI44)/Model!$AJ$17)))</f>
        <v>4.6629367034256575E-15</v>
      </c>
      <c r="AJ89" s="15">
        <f ca="1">IF(Model!$M$18=0,NA(),ABS(AJ43-IF(AND(Model!$M$16=1,AJ$4&gt;=Model!$M$13-0.000000001,AJ$4&lt;=Model!$M$13+Model!$M$15+0.000000001,$A43&gt;=Model!$M$14-0.000000001,$A43&lt;=Model!$M$14+Model!$M$15+0.000000001),Model!$M$12,(Model!$AJ$13*AI43+Model!$AJ$14*AK43+Model!$AJ$15*AJ42+Model!$AJ$16*AJ44)/Model!$AJ$17)))</f>
        <v>5.773159728050814E-15</v>
      </c>
      <c r="AK89" s="15">
        <f ca="1">IF(Model!$M$18=0,NA(),ABS(AK43-IF(AND(Model!$M$16=1,AK$4&gt;=Model!$M$13-0.000000001,AK$4&lt;=Model!$M$13+Model!$M$15+0.000000001,$A43&gt;=Model!$M$14-0.000000001,$A43&lt;=Model!$M$14+Model!$M$15+0.000000001),Model!$M$12,(Model!$AJ$13*AJ43+Model!$AJ$14*AL43+Model!$AJ$15*AK42+Model!$AJ$16*AK44)/Model!$AJ$17)))</f>
        <v>7.2164496600635175E-15</v>
      </c>
      <c r="AL89" s="15">
        <f ca="1">IF(Model!$M$18=0,NA(),ABS(AL43-IF(AND(Model!$M$16=1,AL$4&gt;=Model!$M$13-0.000000001,AL$4&lt;=Model!$M$13+Model!$M$15+0.000000001,$A43&gt;=Model!$M$14-0.000000001,$A43&lt;=Model!$M$14+Model!$M$15+0.000000001),Model!$M$12,(Model!$AJ$13*AK43+Model!$AJ$14*AM43+Model!$AJ$15*AL42+Model!$AJ$16*AL44)/Model!$AJ$17)))</f>
        <v>8.5487172896137054E-15</v>
      </c>
      <c r="AM89" s="15">
        <f ca="1">IF(Model!$M$18=0,NA(),ABS(AM43-IF(AND(Model!$M$16=1,AM$4&gt;=Model!$M$13-0.000000001,AM$4&lt;=Model!$M$13+Model!$M$15+0.000000001,$A43&gt;=Model!$M$14-0.000000001,$A43&lt;=Model!$M$14+Model!$M$15+0.000000001),Model!$M$12,(Model!$AJ$13*AL43+Model!$AJ$14*AN43+Model!$AJ$15*AM42+Model!$AJ$16*AM44)/Model!$AJ$17)))</f>
        <v>1.0436096431476471E-14</v>
      </c>
      <c r="AN89" s="15">
        <f ca="1">IF(Model!$M$18=0,NA(),ABS(AN43-IF(AND(Model!$M$16=1,AN$4&gt;=Model!$M$13-0.000000001,AN$4&lt;=Model!$M$13+Model!$M$15+0.000000001,$A43&gt;=Model!$M$14-0.000000001,$A43&lt;=Model!$M$14+Model!$M$15+0.000000001),Model!$M$12,(Model!$AJ$13*AM43+Model!$AJ$14*AO43+Model!$AJ$15*AN42+Model!$AJ$16*AN44)/Model!$AJ$17)))</f>
        <v>1.2989609388114332E-14</v>
      </c>
      <c r="AO89" s="15">
        <f ca="1">IF(Model!$M$18=0,NA(),ABS(AO43-IF(AND(Model!$M$16=1,AO$4&gt;=Model!$M$13-0.000000001,AO$4&lt;=Model!$M$13+Model!$M$15+0.000000001,$A43&gt;=Model!$M$14-0.000000001,$A43&lt;=Model!$M$14+Model!$M$15+0.000000001),Model!$M$12,(Model!$AJ$13*AN43+Model!$AJ$14*AP43+Model!$AJ$15*AO42+Model!$AJ$16*AO44)/Model!$AJ$17)))</f>
        <v>1.5654144647214707E-14</v>
      </c>
      <c r="AP89" s="15">
        <f ca="1">IF(Model!$M$18=0,NA(),ABS(AP43-IF(AND(Model!$M$16=1,AP$4&gt;=Model!$M$13-0.000000001,AP$4&lt;=Model!$M$13+Model!$M$15+0.000000001,$A43&gt;=Model!$M$14-0.000000001,$A43&lt;=Model!$M$14+Model!$M$15+0.000000001),Model!$M$12,(Model!$AJ$13*AO43+Model!$AJ$14*AQ43+Model!$AJ$15*AP42+Model!$AJ$16*AP44)/Model!$AJ$17)))</f>
        <v>1.9095836023552692E-14</v>
      </c>
      <c r="AQ89" s="15">
        <f ca="1">IF(Model!$M$18=0,NA(),ABS(AQ43-IF(AND(Model!$M$16=1,AQ$4&gt;=Model!$M$13-0.000000001,AQ$4&lt;=Model!$M$13+Model!$M$15+0.000000001,$A43&gt;=Model!$M$14-0.000000001,$A43&lt;=Model!$M$14+Model!$M$15+0.000000001),Model!$M$12,(Model!$AJ$13*AP43+Model!$AJ$14*AR43+Model!$AJ$15*AQ42+Model!$AJ$16*AQ44)/Model!$AJ$17)))</f>
        <v>2.298161660974074E-14</v>
      </c>
      <c r="AR89" s="15">
        <f ca="1">IF(Model!$M$18=0,NA(),ABS(AR43-IF(AND(Model!$M$16=1,AR$4&gt;=Model!$M$13-0.000000001,AR$4&lt;=Model!$M$13+Model!$M$15+0.000000001,$A43&gt;=Model!$M$14-0.000000001,$A43&lt;=Model!$M$14+Model!$M$15+0.000000001),Model!$M$12,(Model!$AJ$13*AQ43+Model!$AJ$14*AS43+Model!$AJ$15*AR42+Model!$AJ$16*AR44)/Model!$AJ$17)))</f>
        <v>2.7644553313166398E-14</v>
      </c>
      <c r="AS89" s="15">
        <f ca="1">IF(Model!$M$18=0,NA(),ABS(AS43-IF(AND(Model!$M$16=1,AS$4&gt;=Model!$M$13-0.000000001,AS$4&lt;=Model!$M$13+Model!$M$15+0.000000001,$A43&gt;=Model!$M$14-0.000000001,$A43&lt;=Model!$M$14+Model!$M$15+0.000000001),Model!$M$12,(Model!$AJ$13*AR43+Model!$AJ$14*AT43+Model!$AJ$15*AS42+Model!$AJ$16*AS44)/Model!$AJ$17)))</f>
        <v>3.2973623831367149E-14</v>
      </c>
      <c r="AT89" s="15">
        <f ca="1">IF(Model!$M$18=0,NA(),ABS(AT43-IF(AND(Model!$M$16=1,AT$4&gt;=Model!$M$13-0.000000001,AT$4&lt;=Model!$M$13+Model!$M$15+0.000000001,$A43&gt;=Model!$M$14-0.000000001,$A43&lt;=Model!$M$14+Model!$M$15+0.000000001),Model!$M$12,(Model!$AJ$13*AS43+Model!$AJ$14*AU43+Model!$AJ$15*AT42+Model!$AJ$16*AT44)/Model!$AJ$17)))</f>
        <v>3.9412917374193057E-14</v>
      </c>
      <c r="AU89" s="15">
        <f ca="1">IF(Model!$M$18=0,NA(),ABS(AU43-IF(AND(Model!$M$16=1,AU$4&gt;=Model!$M$13-0.000000001,AU$4&lt;=Model!$M$13+Model!$M$15+0.000000001,$A43&gt;=Model!$M$14-0.000000001,$A43&lt;=Model!$M$14+Model!$M$15+0.000000001),Model!$M$12,(Model!$AJ$13*AT43+Model!$AJ$14*AV43+Model!$AJ$15*AU42+Model!$AJ$16*AU44)/Model!$AJ$17)))</f>
        <v>4.6962433941644122E-14</v>
      </c>
      <c r="AV89" s="15">
        <f ca="1">IF(Model!$M$18=0,NA(),ABS(AV43-IF(AND(Model!$M$16=1,AV$4&gt;=Model!$M$13-0.000000001,AV$4&lt;=Model!$M$13+Model!$M$15+0.000000001,$A43&gt;=Model!$M$14-0.000000001,$A43&lt;=Model!$M$14+Model!$M$15+0.000000001),Model!$M$12,(Model!$AJ$13*AU43+Model!$AJ$14*AW43+Model!$AJ$15*AV42+Model!$AJ$16*AV44)/Model!$AJ$17)))</f>
        <v>5.5622173533720343E-14</v>
      </c>
      <c r="AW89" s="15">
        <f ca="1">IF(Model!$M$18=0,NA(),ABS(AW43-IF(AND(Model!$M$16=1,AW$4&gt;=Model!$M$13-0.000000001,AW$4&lt;=Model!$M$13+Model!$M$15+0.000000001,$A43&gt;=Model!$M$14-0.000000001,$A43&lt;=Model!$M$14+Model!$M$15+0.000000001),Model!$M$12,(Model!$AJ$13*AV43+Model!$AJ$14*AX43+Model!$AJ$15*AW42+Model!$AJ$16*AW44)/Model!$AJ$17)))</f>
        <v>6.5281113847959205E-14</v>
      </c>
      <c r="AX89" s="15">
        <f ca="1">IF(Model!$M$18=0,NA(),ABS(AX43-IF(AND(Model!$M$16=1,AX$4&gt;=Model!$M$13-0.000000001,AX$4&lt;=Model!$M$13+Model!$M$15+0.000000001,$A43&gt;=Model!$M$14-0.000000001,$A43&lt;=Model!$M$14+Model!$M$15+0.000000001),Model!$M$12,(Model!$AJ$13*AW43+Model!$AJ$14*AY43+Model!$AJ$15*AX42+Model!$AJ$16*AX44)/Model!$AJ$17)))</f>
        <v>7.638334409421077E-14</v>
      </c>
      <c r="AY89" s="15">
        <f ca="1">IF(Model!$M$18=0,NA(),ABS(AY43-IF(AND(Model!$M$16=1,AY$4&gt;=Model!$M$13-0.000000001,AY$4&lt;=Model!$M$13+Model!$M$15+0.000000001,$A43&gt;=Model!$M$14-0.000000001,$A43&lt;=Model!$M$14+Model!$M$15+0.000000001),Model!$M$12,(Model!$AJ$13*AX43+Model!$AJ$14*AZ43+Model!$AJ$15*AY42+Model!$AJ$16*AY44)/Model!$AJ$17)))</f>
        <v>8.8706819667550008E-14</v>
      </c>
      <c r="AZ89" s="15">
        <f ca="1">IF(Model!$M$18=0,NA(),ABS(AZ43-IF(AND(Model!$M$16=1,AZ$4&gt;=Model!$M$13-0.000000001,AZ$4&lt;=Model!$M$13+Model!$M$15+0.000000001,$A43&gt;=Model!$M$14-0.000000001,$A43&lt;=Model!$M$14+Model!$M$15+0.000000001),Model!$M$12,(Model!$AJ$13*AY43+Model!$AJ$14*BA43+Model!$AJ$15*AZ42+Model!$AJ$16*AZ44)/Model!$AJ$17)))</f>
        <v>1.028066520802895E-13</v>
      </c>
      <c r="BA89" s="15">
        <f ca="1">IF(Model!$M$18=0,NA(),ABS(BA43-IF(AND(Model!$M$16=1,BA$4&gt;=Model!$M$13-0.000000001,BA$4&lt;=Model!$M$13+Model!$M$15+0.000000001,$A43&gt;=Model!$M$14-0.000000001,$A43&lt;=Model!$M$14+Model!$M$15+0.000000001),Model!$M$12,(Model!$AJ$13*AZ43+Model!$AJ$14*BB43+Model!$AJ$15*BA42+Model!$AJ$16*BA44)/Model!$AJ$17)))</f>
        <v>1.1790568521519162E-13</v>
      </c>
      <c r="BB89" s="15">
        <f ca="1">IF(Model!$M$18=0,NA(),ABS(BB43-IF(AND(Model!$M$16=1,BB$4&gt;=Model!$M$13-0.000000001,BB$4&lt;=Model!$M$13+Model!$M$15+0.000000001,$A43&gt;=Model!$M$14-0.000000001,$A43&lt;=Model!$M$14+Model!$M$15+0.000000001),Model!$M$12,(Model!$AJ$13*BA43+Model!$AJ$14*BC43+Model!$AJ$15*BB42+Model!$AJ$16*BB44)/Model!$AJ$17)))</f>
        <v>1.3444800828210646E-13</v>
      </c>
      <c r="BC89" s="15">
        <f ca="1">IF(Model!$M$18=0,NA(),ABS(BC43-IF(AND(Model!$M$16=1,BC$4&gt;=Model!$M$13-0.000000001,BC$4&lt;=Model!$M$13+Model!$M$15+0.000000001,$A43&gt;=Model!$M$14-0.000000001,$A43&lt;=Model!$M$14+Model!$M$15+0.000000001),Model!$M$12,(Model!$AJ$13*BB43+Model!$AJ$14*BD43+Model!$AJ$15*BC42+Model!$AJ$16*BC44)/Model!$AJ$17)))</f>
        <v>1.5187850976872141E-13</v>
      </c>
      <c r="BD89" s="15">
        <f ca="1">IF(Model!$M$18=0,NA(),ABS(BD43-IF(AND(Model!$M$16=1,BD$4&gt;=Model!$M$13-0.000000001,BD$4&lt;=Model!$M$13+Model!$M$15+0.000000001,$A43&gt;=Model!$M$14-0.000000001,$A43&lt;=Model!$M$14+Model!$M$15+0.000000001),Model!$M$12,(Model!$AJ$13*BC43+Model!$AJ$14*BE43+Model!$AJ$15*BD42+Model!$AJ$16*BD44)/Model!$AJ$17)))</f>
        <v>1.6975310046518644E-13</v>
      </c>
      <c r="BE89" s="15">
        <f ca="1">IF(Model!$M$18=0,NA(),ABS(BE43-IF(AND(Model!$M$16=1,BE$4&gt;=Model!$M$13-0.000000001,BE$4&lt;=Model!$M$13+Model!$M$15+0.000000001,$A43&gt;=Model!$M$14-0.000000001,$A43&lt;=Model!$M$14+Model!$M$15+0.000000001),Model!$M$12,(Model!$AJ$13*BD43+Model!$AJ$14*BF43+Model!$AJ$15*BE42+Model!$AJ$16*BE44)/Model!$AJ$17)))</f>
        <v>1.8773871346411397E-13</v>
      </c>
      <c r="BF89" s="15">
        <f ca="1">IF(Model!$M$18=0,NA(),ABS(BF43-IF(AND(Model!$M$16=1,BF$4&gt;=Model!$M$13-0.000000001,BF$4&lt;=Model!$M$13+Model!$M$15+0.000000001,$A43&gt;=Model!$M$14-0.000000001,$A43&lt;=Model!$M$14+Model!$M$15+0.000000001),Model!$M$12,(Model!$AJ$13*BE43+Model!$AJ$14*BG43+Model!$AJ$15*BF42+Model!$AJ$16*BF44)/Model!$AJ$17)))</f>
        <v>2.0450308113595383E-13</v>
      </c>
      <c r="BG89" s="15">
        <f ca="1">IF(Model!$M$18=0,NA(),ABS(BG43-IF(AND(Model!$M$16=1,BG$4&gt;=Model!$M$13-0.000000001,BG$4&lt;=Model!$M$13+Model!$M$15+0.000000001,$A43&gt;=Model!$M$14-0.000000001,$A43&lt;=Model!$M$14+Model!$M$15+0.000000001),Model!$M$12,(Model!$AJ$13*BF43+Model!$AJ$14*BH43+Model!$AJ$15*BG42+Model!$AJ$16*BG44)/Model!$AJ$17)))</f>
        <v>2.1926904736346842E-13</v>
      </c>
      <c r="BH89" s="15">
        <f ca="1">IF(Model!$M$18=0,NA(),ABS(BH43-IF(AND(Model!$M$16=1,BH$4&gt;=Model!$M$13-0.000000001,BH$4&lt;=Model!$M$13+Model!$M$15+0.000000001,$A43&gt;=Model!$M$14-0.000000001,$A43&lt;=Model!$M$14+Model!$M$15+0.000000001),Model!$M$12,(Model!$AJ$13*BG43+Model!$AJ$14*BI43+Model!$AJ$15*BH42+Model!$AJ$16*BH44)/Model!$AJ$17)))</f>
        <v>2.2959412149248237E-13</v>
      </c>
      <c r="BI89" s="15">
        <f ca="1">IF(Model!$M$18=0,NA(),ABS(BI43-IF(AND(Model!$M$16=1,BI$4&gt;=Model!$M$13-0.000000001,BI$4&lt;=Model!$M$13+Model!$M$15+0.000000001,$A43&gt;=Model!$M$14-0.000000001,$A43&lt;=Model!$M$14+Model!$M$15+0.000000001),Model!$M$12,(Model!$AJ$13*BH43+Model!$AJ$14*BJ43+Model!$AJ$15*BI42+Model!$AJ$16*BI44)/Model!$AJ$17)))</f>
        <v>2.3347990207867042E-13</v>
      </c>
      <c r="BJ89" s="15">
        <f ca="1">IF(Model!$M$18=0,NA(),ABS(BJ43-IF(AND(Model!$M$16=1,BJ$4&gt;=Model!$M$13-0.000000001,BJ$4&lt;=Model!$M$13+Model!$M$15+0.000000001,$A43&gt;=Model!$M$14-0.000000001,$A43&lt;=Model!$M$14+Model!$M$15+0.000000001),Model!$M$12,BI43)))</f>
        <v>0</v>
      </c>
      <c r="BK89" s="1"/>
    </row>
    <row r="90" spans="1:63" ht="13.5" customHeight="1">
      <c r="A90" s="1"/>
      <c r="B90" s="15">
        <f>IF(Model!$M$18=0,NA(),ABS(B44-IF(AND(Model!$M$16=1,B$4&gt;=Model!$M$13-0.000000001,B$4&lt;=Model!$M$13+Model!$M$15+0.000000001,$A44&gt;=Model!$M$14-0.000000001,$A44&lt;=Model!$M$14+Model!$M$15+0.000000001),Model!$M$12,Model!$M$11)))</f>
        <v>0</v>
      </c>
      <c r="C90" s="15">
        <f ca="1">IF(Model!$M$18=0,NA(),ABS(C44-IF(AND(Model!$M$16=1,C$4&gt;=Model!$M$13-0.000000001,C$4&lt;=Model!$M$13+Model!$M$15+0.000000001,$A44&gt;=Model!$M$14-0.000000001,$A44&lt;=Model!$M$14+Model!$M$15+0.000000001),Model!$M$12,(Model!$AJ$13*B44+Model!$AJ$14*D44+Model!$AJ$15*C43+Model!$AJ$16*C45)/Model!$AJ$17)))</f>
        <v>1.1102230246251565E-16</v>
      </c>
      <c r="D90" s="15">
        <f ca="1">IF(Model!$M$18=0,NA(),ABS(D44-IF(AND(Model!$M$16=1,D$4&gt;=Model!$M$13-0.000000001,D$4&lt;=Model!$M$13+Model!$M$15+0.000000001,$A44&gt;=Model!$M$14-0.000000001,$A44&lt;=Model!$M$14+Model!$M$15+0.000000001),Model!$M$12,(Model!$AJ$13*C44+Model!$AJ$14*E44+Model!$AJ$15*D43+Model!$AJ$16*D45)/Model!$AJ$17)))</f>
        <v>0</v>
      </c>
      <c r="E90" s="15">
        <f ca="1">IF(Model!$M$18=0,NA(),ABS(E44-IF(AND(Model!$M$16=1,E$4&gt;=Model!$M$13-0.000000001,E$4&lt;=Model!$M$13+Model!$M$15+0.000000001,$A44&gt;=Model!$M$14-0.000000001,$A44&lt;=Model!$M$14+Model!$M$15+0.000000001),Model!$M$12,(Model!$AJ$13*D44+Model!$AJ$14*F44+Model!$AJ$15*E43+Model!$AJ$16*E45)/Model!$AJ$17)))</f>
        <v>1.1102230246251565E-16</v>
      </c>
      <c r="F90" s="15">
        <f ca="1">IF(Model!$M$18=0,NA(),ABS(F44-IF(AND(Model!$M$16=1,F$4&gt;=Model!$M$13-0.000000001,F$4&lt;=Model!$M$13+Model!$M$15+0.000000001,$A44&gt;=Model!$M$14-0.000000001,$A44&lt;=Model!$M$14+Model!$M$15+0.000000001),Model!$M$12,(Model!$AJ$13*E44+Model!$AJ$14*G44+Model!$AJ$15*F43+Model!$AJ$16*F45)/Model!$AJ$17)))</f>
        <v>0</v>
      </c>
      <c r="G90" s="15">
        <f ca="1">IF(Model!$M$18=0,NA(),ABS(G44-IF(AND(Model!$M$16=1,G$4&gt;=Model!$M$13-0.000000001,G$4&lt;=Model!$M$13+Model!$M$15+0.000000001,$A44&gt;=Model!$M$14-0.000000001,$A44&lt;=Model!$M$14+Model!$M$15+0.000000001),Model!$M$12,(Model!$AJ$13*F44+Model!$AJ$14*H44+Model!$AJ$15*G43+Model!$AJ$16*G45)/Model!$AJ$17)))</f>
        <v>1.1102230246251565E-16</v>
      </c>
      <c r="H90" s="15">
        <f ca="1">IF(Model!$M$18=0,NA(),ABS(H44-IF(AND(Model!$M$16=1,H$4&gt;=Model!$M$13-0.000000001,H$4&lt;=Model!$M$13+Model!$M$15+0.000000001,$A44&gt;=Model!$M$14-0.000000001,$A44&lt;=Model!$M$14+Model!$M$15+0.000000001),Model!$M$12,(Model!$AJ$13*G44+Model!$AJ$14*I44+Model!$AJ$15*H43+Model!$AJ$16*H45)/Model!$AJ$17)))</f>
        <v>2.2204460492503131E-16</v>
      </c>
      <c r="I90" s="15">
        <f ca="1">IF(Model!$M$18=0,NA(),ABS(I44-IF(AND(Model!$M$16=1,I$4&gt;=Model!$M$13-0.000000001,I$4&lt;=Model!$M$13+Model!$M$15+0.000000001,$A44&gt;=Model!$M$14-0.000000001,$A44&lt;=Model!$M$14+Model!$M$15+0.000000001),Model!$M$12,(Model!$AJ$13*H44+Model!$AJ$14*J44+Model!$AJ$15*I43+Model!$AJ$16*I45)/Model!$AJ$17)))</f>
        <v>2.2204460492503131E-16</v>
      </c>
      <c r="J90" s="15">
        <f ca="1">IF(Model!$M$18=0,NA(),ABS(J44-IF(AND(Model!$M$16=1,J$4&gt;=Model!$M$13-0.000000001,J$4&lt;=Model!$M$13+Model!$M$15+0.000000001,$A44&gt;=Model!$M$14-0.000000001,$A44&lt;=Model!$M$14+Model!$M$15+0.000000001),Model!$M$12,(Model!$AJ$13*I44+Model!$AJ$14*K44+Model!$AJ$15*J43+Model!$AJ$16*J45)/Model!$AJ$17)))</f>
        <v>2.2204460492503131E-16</v>
      </c>
      <c r="K90" s="15">
        <f ca="1">IF(Model!$M$18=0,NA(),ABS(K44-IF(AND(Model!$M$16=1,K$4&gt;=Model!$M$13-0.000000001,K$4&lt;=Model!$M$13+Model!$M$15+0.000000001,$A44&gt;=Model!$M$14-0.000000001,$A44&lt;=Model!$M$14+Model!$M$15+0.000000001),Model!$M$12,(Model!$AJ$13*J44+Model!$AJ$14*L44+Model!$AJ$15*K43+Model!$AJ$16*K45)/Model!$AJ$17)))</f>
        <v>2.2204460492503131E-16</v>
      </c>
      <c r="L90" s="15">
        <f ca="1">IF(Model!$M$18=0,NA(),ABS(L44-IF(AND(Model!$M$16=1,L$4&gt;=Model!$M$13-0.000000001,L$4&lt;=Model!$M$13+Model!$M$15+0.000000001,$A44&gt;=Model!$M$14-0.000000001,$A44&lt;=Model!$M$14+Model!$M$15+0.000000001),Model!$M$12,(Model!$AJ$13*K44+Model!$AJ$14*M44+Model!$AJ$15*L43+Model!$AJ$16*L45)/Model!$AJ$17)))</f>
        <v>1.1102230246251565E-16</v>
      </c>
      <c r="M90" s="15">
        <f ca="1">IF(Model!$M$18=0,NA(),ABS(M44-IF(AND(Model!$M$16=1,M$4&gt;=Model!$M$13-0.000000001,M$4&lt;=Model!$M$13+Model!$M$15+0.000000001,$A44&gt;=Model!$M$14-0.000000001,$A44&lt;=Model!$M$14+Model!$M$15+0.000000001),Model!$M$12,(Model!$AJ$13*L44+Model!$AJ$14*N44+Model!$AJ$15*M43+Model!$AJ$16*M45)/Model!$AJ$17)))</f>
        <v>2.2204460492503131E-16</v>
      </c>
      <c r="N90" s="15">
        <f ca="1">IF(Model!$M$18=0,NA(),ABS(N44-IF(AND(Model!$M$16=1,N$4&gt;=Model!$M$13-0.000000001,N$4&lt;=Model!$M$13+Model!$M$15+0.000000001,$A44&gt;=Model!$M$14-0.000000001,$A44&lt;=Model!$M$14+Model!$M$15+0.000000001),Model!$M$12,(Model!$AJ$13*M44+Model!$AJ$14*O44+Model!$AJ$15*N43+Model!$AJ$16*N45)/Model!$AJ$17)))</f>
        <v>1.1102230246251565E-16</v>
      </c>
      <c r="O90" s="15">
        <f ca="1">IF(Model!$M$18=0,NA(),ABS(O44-IF(AND(Model!$M$16=1,O$4&gt;=Model!$M$13-0.000000001,O$4&lt;=Model!$M$13+Model!$M$15+0.000000001,$A44&gt;=Model!$M$14-0.000000001,$A44&lt;=Model!$M$14+Model!$M$15+0.000000001),Model!$M$12,(Model!$AJ$13*N44+Model!$AJ$14*P44+Model!$AJ$15*O43+Model!$AJ$16*O45)/Model!$AJ$17)))</f>
        <v>1.1102230246251565E-16</v>
      </c>
      <c r="P90" s="15">
        <f ca="1">IF(Model!$M$18=0,NA(),ABS(P44-IF(AND(Model!$M$16=1,P$4&gt;=Model!$M$13-0.000000001,P$4&lt;=Model!$M$13+Model!$M$15+0.000000001,$A44&gt;=Model!$M$14-0.000000001,$A44&lt;=Model!$M$14+Model!$M$15+0.000000001),Model!$M$12,(Model!$AJ$13*O44+Model!$AJ$14*Q44+Model!$AJ$15*P43+Model!$AJ$16*P45)/Model!$AJ$17)))</f>
        <v>1.1102230246251565E-16</v>
      </c>
      <c r="Q90" s="15">
        <f ca="1">IF(Model!$M$18=0,NA(),ABS(Q44-IF(AND(Model!$M$16=1,Q$4&gt;=Model!$M$13-0.000000001,Q$4&lt;=Model!$M$13+Model!$M$15+0.000000001,$A44&gt;=Model!$M$14-0.000000001,$A44&lt;=Model!$M$14+Model!$M$15+0.000000001),Model!$M$12,(Model!$AJ$13*P44+Model!$AJ$14*R44+Model!$AJ$15*Q43+Model!$AJ$16*Q45)/Model!$AJ$17)))</f>
        <v>1.1102230246251565E-16</v>
      </c>
      <c r="R90" s="15">
        <f ca="1">IF(Model!$M$18=0,NA(),ABS(R44-IF(AND(Model!$M$16=1,R$4&gt;=Model!$M$13-0.000000001,R$4&lt;=Model!$M$13+Model!$M$15+0.000000001,$A44&gt;=Model!$M$14-0.000000001,$A44&lt;=Model!$M$14+Model!$M$15+0.000000001),Model!$M$12,(Model!$AJ$13*Q44+Model!$AJ$14*S44+Model!$AJ$15*R43+Model!$AJ$16*R45)/Model!$AJ$17)))</f>
        <v>2.2204460492503131E-16</v>
      </c>
      <c r="S90" s="15">
        <f ca="1">IF(Model!$M$18=0,NA(),ABS(S44-IF(AND(Model!$M$16=1,S$4&gt;=Model!$M$13-0.000000001,S$4&lt;=Model!$M$13+Model!$M$15+0.000000001,$A44&gt;=Model!$M$14-0.000000001,$A44&lt;=Model!$M$14+Model!$M$15+0.000000001),Model!$M$12,(Model!$AJ$13*R44+Model!$AJ$14*T44+Model!$AJ$15*S43+Model!$AJ$16*S45)/Model!$AJ$17)))</f>
        <v>1.1102230246251565E-16</v>
      </c>
      <c r="T90" s="15">
        <f ca="1">IF(Model!$M$18=0,NA(),ABS(T44-IF(AND(Model!$M$16=1,T$4&gt;=Model!$M$13-0.000000001,T$4&lt;=Model!$M$13+Model!$M$15+0.000000001,$A44&gt;=Model!$M$14-0.000000001,$A44&lt;=Model!$M$14+Model!$M$15+0.000000001),Model!$M$12,(Model!$AJ$13*S44+Model!$AJ$14*U44+Model!$AJ$15*T43+Model!$AJ$16*T45)/Model!$AJ$17)))</f>
        <v>3.3306690738754696E-16</v>
      </c>
      <c r="U90" s="15">
        <f ca="1">IF(Model!$M$18=0,NA(),ABS(U44-IF(AND(Model!$M$16=1,U$4&gt;=Model!$M$13-0.000000001,U$4&lt;=Model!$M$13+Model!$M$15+0.000000001,$A44&gt;=Model!$M$14-0.000000001,$A44&lt;=Model!$M$14+Model!$M$15+0.000000001),Model!$M$12,(Model!$AJ$13*T44+Model!$AJ$14*V44+Model!$AJ$15*U43+Model!$AJ$16*U45)/Model!$AJ$17)))</f>
        <v>3.3306690738754696E-16</v>
      </c>
      <c r="V90" s="15">
        <f ca="1">IF(Model!$M$18=0,NA(),ABS(V44-IF(AND(Model!$M$16=1,V$4&gt;=Model!$M$13-0.000000001,V$4&lt;=Model!$M$13+Model!$M$15+0.000000001,$A44&gt;=Model!$M$14-0.000000001,$A44&lt;=Model!$M$14+Model!$M$15+0.000000001),Model!$M$12,(Model!$AJ$13*U44+Model!$AJ$14*W44+Model!$AJ$15*V43+Model!$AJ$16*V45)/Model!$AJ$17)))</f>
        <v>3.3306690738754696E-16</v>
      </c>
      <c r="W90" s="15">
        <f ca="1">IF(Model!$M$18=0,NA(),ABS(W44-IF(AND(Model!$M$16=1,W$4&gt;=Model!$M$13-0.000000001,W$4&lt;=Model!$M$13+Model!$M$15+0.000000001,$A44&gt;=Model!$M$14-0.000000001,$A44&lt;=Model!$M$14+Model!$M$15+0.000000001),Model!$M$12,(Model!$AJ$13*V44+Model!$AJ$14*X44+Model!$AJ$15*W43+Model!$AJ$16*W45)/Model!$AJ$17)))</f>
        <v>2.2204460492503131E-16</v>
      </c>
      <c r="X90" s="15">
        <f ca="1">IF(Model!$M$18=0,NA(),ABS(X44-IF(AND(Model!$M$16=1,X$4&gt;=Model!$M$13-0.000000001,X$4&lt;=Model!$M$13+Model!$M$15+0.000000001,$A44&gt;=Model!$M$14-0.000000001,$A44&lt;=Model!$M$14+Model!$M$15+0.000000001),Model!$M$12,(Model!$AJ$13*W44+Model!$AJ$14*Y44+Model!$AJ$15*X43+Model!$AJ$16*X45)/Model!$AJ$17)))</f>
        <v>4.4408920985006262E-16</v>
      </c>
      <c r="Y90" s="15">
        <f ca="1">IF(Model!$M$18=0,NA(),ABS(Y44-IF(AND(Model!$M$16=1,Y$4&gt;=Model!$M$13-0.000000001,Y$4&lt;=Model!$M$13+Model!$M$15+0.000000001,$A44&gt;=Model!$M$14-0.000000001,$A44&lt;=Model!$M$14+Model!$M$15+0.000000001),Model!$M$12,(Model!$AJ$13*X44+Model!$AJ$14*Z44+Model!$AJ$15*Y43+Model!$AJ$16*Y45)/Model!$AJ$17)))</f>
        <v>5.5511151231257827E-16</v>
      </c>
      <c r="Z90" s="15">
        <f ca="1">IF(Model!$M$18=0,NA(),ABS(Z44-IF(AND(Model!$M$16=1,Z$4&gt;=Model!$M$13-0.000000001,Z$4&lt;=Model!$M$13+Model!$M$15+0.000000001,$A44&gt;=Model!$M$14-0.000000001,$A44&lt;=Model!$M$14+Model!$M$15+0.000000001),Model!$M$12,(Model!$AJ$13*Y44+Model!$AJ$14*AA44+Model!$AJ$15*Z43+Model!$AJ$16*Z45)/Model!$AJ$17)))</f>
        <v>5.5511151231257827E-16</v>
      </c>
      <c r="AA90" s="15">
        <f ca="1">IF(Model!$M$18=0,NA(),ABS(AA44-IF(AND(Model!$M$16=1,AA$4&gt;=Model!$M$13-0.000000001,AA$4&lt;=Model!$M$13+Model!$M$15+0.000000001,$A44&gt;=Model!$M$14-0.000000001,$A44&lt;=Model!$M$14+Model!$M$15+0.000000001),Model!$M$12,(Model!$AJ$13*Z44+Model!$AJ$14*AB44+Model!$AJ$15*AA43+Model!$AJ$16*AA45)/Model!$AJ$17)))</f>
        <v>8.8817841970012523E-16</v>
      </c>
      <c r="AB90" s="15">
        <f ca="1">IF(Model!$M$18=0,NA(),ABS(AB44-IF(AND(Model!$M$16=1,AB$4&gt;=Model!$M$13-0.000000001,AB$4&lt;=Model!$M$13+Model!$M$15+0.000000001,$A44&gt;=Model!$M$14-0.000000001,$A44&lt;=Model!$M$14+Model!$M$15+0.000000001),Model!$M$12,(Model!$AJ$13*AA44+Model!$AJ$14*AC44+Model!$AJ$15*AB43+Model!$AJ$16*AB45)/Model!$AJ$17)))</f>
        <v>1.1102230246251565E-15</v>
      </c>
      <c r="AC90" s="15">
        <f ca="1">IF(Model!$M$18=0,NA(),ABS(AC44-IF(AND(Model!$M$16=1,AC$4&gt;=Model!$M$13-0.000000001,AC$4&lt;=Model!$M$13+Model!$M$15+0.000000001,$A44&gt;=Model!$M$14-0.000000001,$A44&lt;=Model!$M$14+Model!$M$15+0.000000001),Model!$M$12,(Model!$AJ$13*AB44+Model!$AJ$14*AD44+Model!$AJ$15*AC43+Model!$AJ$16*AC45)/Model!$AJ$17)))</f>
        <v>1.3322676295501878E-15</v>
      </c>
      <c r="AD90" s="15">
        <f ca="1">IF(Model!$M$18=0,NA(),ABS(AD44-IF(AND(Model!$M$16=1,AD$4&gt;=Model!$M$13-0.000000001,AD$4&lt;=Model!$M$13+Model!$M$15+0.000000001,$A44&gt;=Model!$M$14-0.000000001,$A44&lt;=Model!$M$14+Model!$M$15+0.000000001),Model!$M$12,(Model!$AJ$13*AC44+Model!$AJ$14*AE44+Model!$AJ$15*AD43+Model!$AJ$16*AD45)/Model!$AJ$17)))</f>
        <v>1.7763568394002505E-15</v>
      </c>
      <c r="AE90" s="15">
        <f ca="1">IF(Model!$M$18=0,NA(),ABS(AE44-IF(AND(Model!$M$16=1,AE$4&gt;=Model!$M$13-0.000000001,AE$4&lt;=Model!$M$13+Model!$M$15+0.000000001,$A44&gt;=Model!$M$14-0.000000001,$A44&lt;=Model!$M$14+Model!$M$15+0.000000001),Model!$M$12,(Model!$AJ$13*AD44+Model!$AJ$14*AF44+Model!$AJ$15*AE43+Model!$AJ$16*AE45)/Model!$AJ$17)))</f>
        <v>2.1094237467877974E-15</v>
      </c>
      <c r="AF90" s="15">
        <f ca="1">IF(Model!$M$18=0,NA(),ABS(AF44-IF(AND(Model!$M$16=1,AF$4&gt;=Model!$M$13-0.000000001,AF$4&lt;=Model!$M$13+Model!$M$15+0.000000001,$A44&gt;=Model!$M$14-0.000000001,$A44&lt;=Model!$M$14+Model!$M$15+0.000000001),Model!$M$12,(Model!$AJ$13*AE44+Model!$AJ$14*AG44+Model!$AJ$15*AF43+Model!$AJ$16*AF45)/Model!$AJ$17)))</f>
        <v>2.55351295663786E-15</v>
      </c>
      <c r="AG90" s="15">
        <f ca="1">IF(Model!$M$18=0,NA(),ABS(AG44-IF(AND(Model!$M$16=1,AG$4&gt;=Model!$M$13-0.000000001,AG$4&lt;=Model!$M$13+Model!$M$15+0.000000001,$A44&gt;=Model!$M$14-0.000000001,$A44&lt;=Model!$M$14+Model!$M$15+0.000000001),Model!$M$12,(Model!$AJ$13*AF44+Model!$AJ$14*AH44+Model!$AJ$15*AG43+Model!$AJ$16*AG45)/Model!$AJ$17)))</f>
        <v>3.1086244689504383E-15</v>
      </c>
      <c r="AH90" s="15">
        <f ca="1">IF(Model!$M$18=0,NA(),ABS(AH44-IF(AND(Model!$M$16=1,AH$4&gt;=Model!$M$13-0.000000001,AH$4&lt;=Model!$M$13+Model!$M$15+0.000000001,$A44&gt;=Model!$M$14-0.000000001,$A44&lt;=Model!$M$14+Model!$M$15+0.000000001),Model!$M$12,(Model!$AJ$13*AG44+Model!$AJ$14*AI44+Model!$AJ$15*AH43+Model!$AJ$16*AH45)/Model!$AJ$17)))</f>
        <v>3.6637359812630166E-15</v>
      </c>
      <c r="AI90" s="15">
        <f ca="1">IF(Model!$M$18=0,NA(),ABS(AI44-IF(AND(Model!$M$16=1,AI$4&gt;=Model!$M$13-0.000000001,AI$4&lt;=Model!$M$13+Model!$M$15+0.000000001,$A44&gt;=Model!$M$14-0.000000001,$A44&lt;=Model!$M$14+Model!$M$15+0.000000001),Model!$M$12,(Model!$AJ$13*AH44+Model!$AJ$14*AJ44+Model!$AJ$15*AI43+Model!$AJ$16*AI45)/Model!$AJ$17)))</f>
        <v>4.4408920985006262E-15</v>
      </c>
      <c r="AJ90" s="15">
        <f ca="1">IF(Model!$M$18=0,NA(),ABS(AJ44-IF(AND(Model!$M$16=1,AJ$4&gt;=Model!$M$13-0.000000001,AJ$4&lt;=Model!$M$13+Model!$M$15+0.000000001,$A44&gt;=Model!$M$14-0.000000001,$A44&lt;=Model!$M$14+Model!$M$15+0.000000001),Model!$M$12,(Model!$AJ$13*AI44+Model!$AJ$14*AK44+Model!$AJ$15*AJ43+Model!$AJ$16*AJ45)/Model!$AJ$17)))</f>
        <v>5.773159728050814E-15</v>
      </c>
      <c r="AK90" s="15">
        <f ca="1">IF(Model!$M$18=0,NA(),ABS(AK44-IF(AND(Model!$M$16=1,AK$4&gt;=Model!$M$13-0.000000001,AK$4&lt;=Model!$M$13+Model!$M$15+0.000000001,$A44&gt;=Model!$M$14-0.000000001,$A44&lt;=Model!$M$14+Model!$M$15+0.000000001),Model!$M$12,(Model!$AJ$13*AJ44+Model!$AJ$14*AL44+Model!$AJ$15*AK43+Model!$AJ$16*AK45)/Model!$AJ$17)))</f>
        <v>7.2164496600635175E-15</v>
      </c>
      <c r="AL90" s="15">
        <f ca="1">IF(Model!$M$18=0,NA(),ABS(AL44-IF(AND(Model!$M$16=1,AL$4&gt;=Model!$M$13-0.000000001,AL$4&lt;=Model!$M$13+Model!$M$15+0.000000001,$A44&gt;=Model!$M$14-0.000000001,$A44&lt;=Model!$M$14+Model!$M$15+0.000000001),Model!$M$12,(Model!$AJ$13*AK44+Model!$AJ$14*AM44+Model!$AJ$15*AL43+Model!$AJ$16*AL45)/Model!$AJ$17)))</f>
        <v>8.659739592076221E-15</v>
      </c>
      <c r="AM90" s="15">
        <f ca="1">IF(Model!$M$18=0,NA(),ABS(AM44-IF(AND(Model!$M$16=1,AM$4&gt;=Model!$M$13-0.000000001,AM$4&lt;=Model!$M$13+Model!$M$15+0.000000001,$A44&gt;=Model!$M$14-0.000000001,$A44&lt;=Model!$M$14+Model!$M$15+0.000000001),Model!$M$12,(Model!$AJ$13*AL44+Model!$AJ$14*AN44+Model!$AJ$15*AM43+Model!$AJ$16*AM45)/Model!$AJ$17)))</f>
        <v>1.0547118733938987E-14</v>
      </c>
      <c r="AN90" s="15">
        <f ca="1">IF(Model!$M$18=0,NA(),ABS(AN44-IF(AND(Model!$M$16=1,AN$4&gt;=Model!$M$13-0.000000001,AN$4&lt;=Model!$M$13+Model!$M$15+0.000000001,$A44&gt;=Model!$M$14-0.000000001,$A44&lt;=Model!$M$14+Model!$M$15+0.000000001),Model!$M$12,(Model!$AJ$13*AM44+Model!$AJ$14*AO44+Model!$AJ$15*AN43+Model!$AJ$16*AN45)/Model!$AJ$17)))</f>
        <v>1.3100631690576847E-14</v>
      </c>
      <c r="AO90" s="15">
        <f ca="1">IF(Model!$M$18=0,NA(),ABS(AO44-IF(AND(Model!$M$16=1,AO$4&gt;=Model!$M$13-0.000000001,AO$4&lt;=Model!$M$13+Model!$M$15+0.000000001,$A44&gt;=Model!$M$14-0.000000001,$A44&lt;=Model!$M$14+Model!$M$15+0.000000001),Model!$M$12,(Model!$AJ$13*AN44+Model!$AJ$14*AP44+Model!$AJ$15*AO43+Model!$AJ$16*AO45)/Model!$AJ$17)))</f>
        <v>1.5654144647214707E-14</v>
      </c>
      <c r="AP90" s="15">
        <f ca="1">IF(Model!$M$18=0,NA(),ABS(AP44-IF(AND(Model!$M$16=1,AP$4&gt;=Model!$M$13-0.000000001,AP$4&lt;=Model!$M$13+Model!$M$15+0.000000001,$A44&gt;=Model!$M$14-0.000000001,$A44&lt;=Model!$M$14+Model!$M$15+0.000000001),Model!$M$12,(Model!$AJ$13*AO44+Model!$AJ$14*AQ44+Model!$AJ$15*AP43+Model!$AJ$16*AP45)/Model!$AJ$17)))</f>
        <v>1.8984813721090177E-14</v>
      </c>
      <c r="AQ90" s="15">
        <f ca="1">IF(Model!$M$18=0,NA(),ABS(AQ44-IF(AND(Model!$M$16=1,AQ$4&gt;=Model!$M$13-0.000000001,AQ$4&lt;=Model!$M$13+Model!$M$15+0.000000001,$A44&gt;=Model!$M$14-0.000000001,$A44&lt;=Model!$M$14+Model!$M$15+0.000000001),Model!$M$12,(Model!$AJ$13*AP44+Model!$AJ$14*AR44+Model!$AJ$15*AQ43+Model!$AJ$16*AQ45)/Model!$AJ$17)))</f>
        <v>2.3092638912203256E-14</v>
      </c>
      <c r="AR90" s="15">
        <f ca="1">IF(Model!$M$18=0,NA(),ABS(AR44-IF(AND(Model!$M$16=1,AR$4&gt;=Model!$M$13-0.000000001,AR$4&lt;=Model!$M$13+Model!$M$15+0.000000001,$A44&gt;=Model!$M$14-0.000000001,$A44&lt;=Model!$M$14+Model!$M$15+0.000000001),Model!$M$12,(Model!$AJ$13*AQ44+Model!$AJ$14*AS44+Model!$AJ$15*AR43+Model!$AJ$16*AR45)/Model!$AJ$17)))</f>
        <v>2.7533531010703882E-14</v>
      </c>
      <c r="AS90" s="15">
        <f ca="1">IF(Model!$M$18=0,NA(),ABS(AS44-IF(AND(Model!$M$16=1,AS$4&gt;=Model!$M$13-0.000000001,AS$4&lt;=Model!$M$13+Model!$M$15+0.000000001,$A44&gt;=Model!$M$14-0.000000001,$A44&lt;=Model!$M$14+Model!$M$15+0.000000001),Model!$M$12,(Model!$AJ$13*AR44+Model!$AJ$14*AT44+Model!$AJ$15*AS43+Model!$AJ$16*AS45)/Model!$AJ$17)))</f>
        <v>3.3195668436292181E-14</v>
      </c>
      <c r="AT90" s="15">
        <f ca="1">IF(Model!$M$18=0,NA(),ABS(AT44-IF(AND(Model!$M$16=1,AT$4&gt;=Model!$M$13-0.000000001,AT$4&lt;=Model!$M$13+Model!$M$15+0.000000001,$A44&gt;=Model!$M$14-0.000000001,$A44&lt;=Model!$M$14+Model!$M$15+0.000000001),Model!$M$12,(Model!$AJ$13*AS44+Model!$AJ$14*AU44+Model!$AJ$15*AT43+Model!$AJ$16*AT45)/Model!$AJ$17)))</f>
        <v>3.9523939676655573E-14</v>
      </c>
      <c r="AU90" s="15">
        <f ca="1">IF(Model!$M$18=0,NA(),ABS(AU44-IF(AND(Model!$M$16=1,AU$4&gt;=Model!$M$13-0.000000001,AU$4&lt;=Model!$M$13+Model!$M$15+0.000000001,$A44&gt;=Model!$M$14-0.000000001,$A44&lt;=Model!$M$14+Model!$M$15+0.000000001),Model!$M$12,(Model!$AJ$13*AT44+Model!$AJ$14*AV44+Model!$AJ$15*AU43+Model!$AJ$16*AU45)/Model!$AJ$17)))</f>
        <v>4.6851411639181606E-14</v>
      </c>
      <c r="AV90" s="15">
        <f ca="1">IF(Model!$M$18=0,NA(),ABS(AV44-IF(AND(Model!$M$16=1,AV$4&gt;=Model!$M$13-0.000000001,AV$4&lt;=Model!$M$13+Model!$M$15+0.000000001,$A44&gt;=Model!$M$14-0.000000001,$A44&lt;=Model!$M$14+Model!$M$15+0.000000001),Model!$M$12,(Model!$AJ$13*AU44+Model!$AJ$14*AW44+Model!$AJ$15*AV43+Model!$AJ$16*AV45)/Model!$AJ$17)))</f>
        <v>5.5511151231257827E-14</v>
      </c>
      <c r="AW90" s="15">
        <f ca="1">IF(Model!$M$18=0,NA(),ABS(AW44-IF(AND(Model!$M$16=1,AW$4&gt;=Model!$M$13-0.000000001,AW$4&lt;=Model!$M$13+Model!$M$15+0.000000001,$A44&gt;=Model!$M$14-0.000000001,$A44&lt;=Model!$M$14+Model!$M$15+0.000000001),Model!$M$12,(Model!$AJ$13*AV44+Model!$AJ$14*AX44+Model!$AJ$15*AW43+Model!$AJ$16*AW45)/Model!$AJ$17)))</f>
        <v>6.5170091545496689E-14</v>
      </c>
      <c r="AX90" s="15">
        <f ca="1">IF(Model!$M$18=0,NA(),ABS(AX44-IF(AND(Model!$M$16=1,AX$4&gt;=Model!$M$13-0.000000001,AX$4&lt;=Model!$M$13+Model!$M$15+0.000000001,$A44&gt;=Model!$M$14-0.000000001,$A44&lt;=Model!$M$14+Model!$M$15+0.000000001),Model!$M$12,(Model!$AJ$13*AW44+Model!$AJ$14*AY44+Model!$AJ$15*AX43+Model!$AJ$16*AX45)/Model!$AJ$17)))</f>
        <v>7.6494366396673286E-14</v>
      </c>
      <c r="AY90" s="15">
        <f ca="1">IF(Model!$M$18=0,NA(),ABS(AY44-IF(AND(Model!$M$16=1,AY$4&gt;=Model!$M$13-0.000000001,AY$4&lt;=Model!$M$13+Model!$M$15+0.000000001,$A44&gt;=Model!$M$14-0.000000001,$A44&lt;=Model!$M$14+Model!$M$15+0.000000001),Model!$M$12,(Model!$AJ$13*AX44+Model!$AJ$14*AZ44+Model!$AJ$15*AY43+Model!$AJ$16*AY45)/Model!$AJ$17)))</f>
        <v>8.8817841970012523E-14</v>
      </c>
      <c r="AZ90" s="15">
        <f ca="1">IF(Model!$M$18=0,NA(),ABS(AZ44-IF(AND(Model!$M$16=1,AZ$4&gt;=Model!$M$13-0.000000001,AZ$4&lt;=Model!$M$13+Model!$M$15+0.000000001,$A44&gt;=Model!$M$14-0.000000001,$A44&lt;=Model!$M$14+Model!$M$15+0.000000001),Model!$M$12,(Model!$AJ$13*AY44+Model!$AJ$14*BA44+Model!$AJ$15*AZ43+Model!$AJ$16*AZ45)/Model!$AJ$17)))</f>
        <v>1.028066520802895E-13</v>
      </c>
      <c r="BA90" s="15">
        <f ca="1">IF(Model!$M$18=0,NA(),ABS(BA44-IF(AND(Model!$M$16=1,BA$4&gt;=Model!$M$13-0.000000001,BA$4&lt;=Model!$M$13+Model!$M$15+0.000000001,$A44&gt;=Model!$M$14-0.000000001,$A44&lt;=Model!$M$14+Model!$M$15+0.000000001),Model!$M$12,(Model!$AJ$13*AZ44+Model!$AJ$14*BB44+Model!$AJ$15*BA43+Model!$AJ$16*BA45)/Model!$AJ$17)))</f>
        <v>1.1790568521519162E-13</v>
      </c>
      <c r="BB90" s="15">
        <f ca="1">IF(Model!$M$18=0,NA(),ABS(BB44-IF(AND(Model!$M$16=1,BB$4&gt;=Model!$M$13-0.000000001,BB$4&lt;=Model!$M$13+Model!$M$15+0.000000001,$A44&gt;=Model!$M$14-0.000000001,$A44&lt;=Model!$M$14+Model!$M$15+0.000000001),Model!$M$12,(Model!$AJ$13*BA44+Model!$AJ$14*BC44+Model!$AJ$15*BB43+Model!$AJ$16*BB45)/Model!$AJ$17)))</f>
        <v>1.3433698597964394E-13</v>
      </c>
      <c r="BC90" s="15">
        <f ca="1">IF(Model!$M$18=0,NA(),ABS(BC44-IF(AND(Model!$M$16=1,BC$4&gt;=Model!$M$13-0.000000001,BC$4&lt;=Model!$M$13+Model!$M$15+0.000000001,$A44&gt;=Model!$M$14-0.000000001,$A44&lt;=Model!$M$14+Model!$M$15+0.000000001),Model!$M$12,(Model!$AJ$13*BB44+Model!$AJ$14*BD44+Model!$AJ$15*BC43+Model!$AJ$16*BC45)/Model!$AJ$17)))</f>
        <v>1.517674874662589E-13</v>
      </c>
      <c r="BD90" s="15">
        <f ca="1">IF(Model!$M$18=0,NA(),ABS(BD44-IF(AND(Model!$M$16=1,BD$4&gt;=Model!$M$13-0.000000001,BD$4&lt;=Model!$M$13+Model!$M$15+0.000000001,$A44&gt;=Model!$M$14-0.000000001,$A44&lt;=Model!$M$14+Model!$M$15+0.000000001),Model!$M$12,(Model!$AJ$13*BC44+Model!$AJ$14*BE44+Model!$AJ$15*BD43+Model!$AJ$16*BD45)/Model!$AJ$17)))</f>
        <v>1.6975310046518644E-13</v>
      </c>
      <c r="BE90" s="15">
        <f ca="1">IF(Model!$M$18=0,NA(),ABS(BE44-IF(AND(Model!$M$16=1,BE$4&gt;=Model!$M$13-0.000000001,BE$4&lt;=Model!$M$13+Model!$M$15+0.000000001,$A44&gt;=Model!$M$14-0.000000001,$A44&lt;=Model!$M$14+Model!$M$15+0.000000001),Model!$M$12,(Model!$AJ$13*BD44+Model!$AJ$14*BF44+Model!$AJ$15*BE43+Model!$AJ$16*BE45)/Model!$AJ$17)))</f>
        <v>1.8762769116165146E-13</v>
      </c>
      <c r="BF90" s="15">
        <f ca="1">IF(Model!$M$18=0,NA(),ABS(BF44-IF(AND(Model!$M$16=1,BF$4&gt;=Model!$M$13-0.000000001,BF$4&lt;=Model!$M$13+Model!$M$15+0.000000001,$A44&gt;=Model!$M$14-0.000000001,$A44&lt;=Model!$M$14+Model!$M$15+0.000000001),Model!$M$12,(Model!$AJ$13*BE44+Model!$AJ$14*BG44+Model!$AJ$15*BF43+Model!$AJ$16*BF45)/Model!$AJ$17)))</f>
        <v>2.0472512574087887E-13</v>
      </c>
      <c r="BG90" s="15">
        <f ca="1">IF(Model!$M$18=0,NA(),ABS(BG44-IF(AND(Model!$M$16=1,BG$4&gt;=Model!$M$13-0.000000001,BG$4&lt;=Model!$M$13+Model!$M$15+0.000000001,$A44&gt;=Model!$M$14-0.000000001,$A44&lt;=Model!$M$14+Model!$M$15+0.000000001),Model!$M$12,(Model!$AJ$13*BF44+Model!$AJ$14*BH44+Model!$AJ$15*BG43+Model!$AJ$16*BG45)/Model!$AJ$17)))</f>
        <v>2.1904700275854339E-13</v>
      </c>
      <c r="BH90" s="15">
        <f ca="1">IF(Model!$M$18=0,NA(),ABS(BH44-IF(AND(Model!$M$16=1,BH$4&gt;=Model!$M$13-0.000000001,BH$4&lt;=Model!$M$13+Model!$M$15+0.000000001,$A44&gt;=Model!$M$14-0.000000001,$A44&lt;=Model!$M$14+Model!$M$15+0.000000001),Model!$M$12,(Model!$AJ$13*BG44+Model!$AJ$14*BI44+Model!$AJ$15*BH43+Model!$AJ$16*BH45)/Model!$AJ$17)))</f>
        <v>2.2948309919001986E-13</v>
      </c>
      <c r="BI90" s="15">
        <f ca="1">IF(Model!$M$18=0,NA(),ABS(BI44-IF(AND(Model!$M$16=1,BI$4&gt;=Model!$M$13-0.000000001,BI$4&lt;=Model!$M$13+Model!$M$15+0.000000001,$A44&gt;=Model!$M$14-0.000000001,$A44&lt;=Model!$M$14+Model!$M$15+0.000000001),Model!$M$12,(Model!$AJ$13*BH44+Model!$AJ$14*BJ44+Model!$AJ$15*BI43+Model!$AJ$16*BI45)/Model!$AJ$17)))</f>
        <v>2.3359092438113294E-13</v>
      </c>
      <c r="BJ90" s="15">
        <f ca="1">IF(Model!$M$18=0,NA(),ABS(BJ44-IF(AND(Model!$M$16=1,BJ$4&gt;=Model!$M$13-0.000000001,BJ$4&lt;=Model!$M$13+Model!$M$15+0.000000001,$A44&gt;=Model!$M$14-0.000000001,$A44&lt;=Model!$M$14+Model!$M$15+0.000000001),Model!$M$12,BI44)))</f>
        <v>0</v>
      </c>
      <c r="BK90" s="1"/>
    </row>
    <row r="91" spans="1:63" ht="13.5" customHeight="1">
      <c r="A91" s="1"/>
      <c r="B91" s="15">
        <f>IF(Model!$M$18=0,NA(),ABS(B45-IF(AND(Model!$M$16=1,B$4&gt;=Model!$M$13-0.000000001,B$4&lt;=Model!$M$13+Model!$M$15+0.000000001,$A45&gt;=Model!$M$14-0.000000001,$A45&lt;=Model!$M$14+Model!$M$15+0.000000001),Model!$M$12,Model!$M$11)))</f>
        <v>0</v>
      </c>
      <c r="C91" s="15">
        <f ca="1">IF(Model!$M$18=0,NA(),ABS(C45-IF(AND(Model!$M$16=1,C$4&gt;=Model!$M$13-0.000000001,C$4&lt;=Model!$M$13+Model!$M$15+0.000000001,$A45&gt;=Model!$M$14-0.000000001,$A45&lt;=Model!$M$14+Model!$M$15+0.000000001),Model!$M$12,C44)))</f>
        <v>0</v>
      </c>
      <c r="D91" s="15">
        <f ca="1">IF(Model!$M$18=0,NA(),ABS(D45-IF(AND(Model!$M$16=1,D$4&gt;=Model!$M$13-0.000000001,D$4&lt;=Model!$M$13+Model!$M$15+0.000000001,$A45&gt;=Model!$M$14-0.000000001,$A45&lt;=Model!$M$14+Model!$M$15+0.000000001),Model!$M$12,D44)))</f>
        <v>0</v>
      </c>
      <c r="E91" s="15">
        <f ca="1">IF(Model!$M$18=0,NA(),ABS(E45-IF(AND(Model!$M$16=1,E$4&gt;=Model!$M$13-0.000000001,E$4&lt;=Model!$M$13+Model!$M$15+0.000000001,$A45&gt;=Model!$M$14-0.000000001,$A45&lt;=Model!$M$14+Model!$M$15+0.000000001),Model!$M$12,E44)))</f>
        <v>0</v>
      </c>
      <c r="F91" s="15">
        <f ca="1">IF(Model!$M$18=0,NA(),ABS(F45-IF(AND(Model!$M$16=1,F$4&gt;=Model!$M$13-0.000000001,F$4&lt;=Model!$M$13+Model!$M$15+0.000000001,$A45&gt;=Model!$M$14-0.000000001,$A45&lt;=Model!$M$14+Model!$M$15+0.000000001),Model!$M$12,F44)))</f>
        <v>0</v>
      </c>
      <c r="G91" s="15">
        <f ca="1">IF(Model!$M$18=0,NA(),ABS(G45-IF(AND(Model!$M$16=1,G$4&gt;=Model!$M$13-0.000000001,G$4&lt;=Model!$M$13+Model!$M$15+0.000000001,$A45&gt;=Model!$M$14-0.000000001,$A45&lt;=Model!$M$14+Model!$M$15+0.000000001),Model!$M$12,G44)))</f>
        <v>0</v>
      </c>
      <c r="H91" s="15">
        <f ca="1">IF(Model!$M$18=0,NA(),ABS(H45-IF(AND(Model!$M$16=1,H$4&gt;=Model!$M$13-0.000000001,H$4&lt;=Model!$M$13+Model!$M$15+0.000000001,$A45&gt;=Model!$M$14-0.000000001,$A45&lt;=Model!$M$14+Model!$M$15+0.000000001),Model!$M$12,H44)))</f>
        <v>0</v>
      </c>
      <c r="I91" s="15">
        <f ca="1">IF(Model!$M$18=0,NA(),ABS(I45-IF(AND(Model!$M$16=1,I$4&gt;=Model!$M$13-0.000000001,I$4&lt;=Model!$M$13+Model!$M$15+0.000000001,$A45&gt;=Model!$M$14-0.000000001,$A45&lt;=Model!$M$14+Model!$M$15+0.000000001),Model!$M$12,I44)))</f>
        <v>0</v>
      </c>
      <c r="J91" s="15">
        <f ca="1">IF(Model!$M$18=0,NA(),ABS(J45-IF(AND(Model!$M$16=1,J$4&gt;=Model!$M$13-0.000000001,J$4&lt;=Model!$M$13+Model!$M$15+0.000000001,$A45&gt;=Model!$M$14-0.000000001,$A45&lt;=Model!$M$14+Model!$M$15+0.000000001),Model!$M$12,J44)))</f>
        <v>0</v>
      </c>
      <c r="K91" s="15">
        <f ca="1">IF(Model!$M$18=0,NA(),ABS(K45-IF(AND(Model!$M$16=1,K$4&gt;=Model!$M$13-0.000000001,K$4&lt;=Model!$M$13+Model!$M$15+0.000000001,$A45&gt;=Model!$M$14-0.000000001,$A45&lt;=Model!$M$14+Model!$M$15+0.000000001),Model!$M$12,K44)))</f>
        <v>0</v>
      </c>
      <c r="L91" s="15">
        <f ca="1">IF(Model!$M$18=0,NA(),ABS(L45-IF(AND(Model!$M$16=1,L$4&gt;=Model!$M$13-0.000000001,L$4&lt;=Model!$M$13+Model!$M$15+0.000000001,$A45&gt;=Model!$M$14-0.000000001,$A45&lt;=Model!$M$14+Model!$M$15+0.000000001),Model!$M$12,L44)))</f>
        <v>0</v>
      </c>
      <c r="M91" s="15">
        <f ca="1">IF(Model!$M$18=0,NA(),ABS(M45-IF(AND(Model!$M$16=1,M$4&gt;=Model!$M$13-0.000000001,M$4&lt;=Model!$M$13+Model!$M$15+0.000000001,$A45&gt;=Model!$M$14-0.000000001,$A45&lt;=Model!$M$14+Model!$M$15+0.000000001),Model!$M$12,M44)))</f>
        <v>0</v>
      </c>
      <c r="N91" s="15">
        <f ca="1">IF(Model!$M$18=0,NA(),ABS(N45-IF(AND(Model!$M$16=1,N$4&gt;=Model!$M$13-0.000000001,N$4&lt;=Model!$M$13+Model!$M$15+0.000000001,$A45&gt;=Model!$M$14-0.000000001,$A45&lt;=Model!$M$14+Model!$M$15+0.000000001),Model!$M$12,N44)))</f>
        <v>0</v>
      </c>
      <c r="O91" s="15">
        <f ca="1">IF(Model!$M$18=0,NA(),ABS(O45-IF(AND(Model!$M$16=1,O$4&gt;=Model!$M$13-0.000000001,O$4&lt;=Model!$M$13+Model!$M$15+0.000000001,$A45&gt;=Model!$M$14-0.000000001,$A45&lt;=Model!$M$14+Model!$M$15+0.000000001),Model!$M$12,O44)))</f>
        <v>0</v>
      </c>
      <c r="P91" s="15">
        <f ca="1">IF(Model!$M$18=0,NA(),ABS(P45-IF(AND(Model!$M$16=1,P$4&gt;=Model!$M$13-0.000000001,P$4&lt;=Model!$M$13+Model!$M$15+0.000000001,$A45&gt;=Model!$M$14-0.000000001,$A45&lt;=Model!$M$14+Model!$M$15+0.000000001),Model!$M$12,P44)))</f>
        <v>0</v>
      </c>
      <c r="Q91" s="15">
        <f ca="1">IF(Model!$M$18=0,NA(),ABS(Q45-IF(AND(Model!$M$16=1,Q$4&gt;=Model!$M$13-0.000000001,Q$4&lt;=Model!$M$13+Model!$M$15+0.000000001,$A45&gt;=Model!$M$14-0.000000001,$A45&lt;=Model!$M$14+Model!$M$15+0.000000001),Model!$M$12,Q44)))</f>
        <v>0</v>
      </c>
      <c r="R91" s="15">
        <f ca="1">IF(Model!$M$18=0,NA(),ABS(R45-IF(AND(Model!$M$16=1,R$4&gt;=Model!$M$13-0.000000001,R$4&lt;=Model!$M$13+Model!$M$15+0.000000001,$A45&gt;=Model!$M$14-0.000000001,$A45&lt;=Model!$M$14+Model!$M$15+0.000000001),Model!$M$12,R44)))</f>
        <v>0</v>
      </c>
      <c r="S91" s="15">
        <f ca="1">IF(Model!$M$18=0,NA(),ABS(S45-IF(AND(Model!$M$16=1,S$4&gt;=Model!$M$13-0.000000001,S$4&lt;=Model!$M$13+Model!$M$15+0.000000001,$A45&gt;=Model!$M$14-0.000000001,$A45&lt;=Model!$M$14+Model!$M$15+0.000000001),Model!$M$12,S44)))</f>
        <v>0</v>
      </c>
      <c r="T91" s="15">
        <f ca="1">IF(Model!$M$18=0,NA(),ABS(T45-IF(AND(Model!$M$16=1,T$4&gt;=Model!$M$13-0.000000001,T$4&lt;=Model!$M$13+Model!$M$15+0.000000001,$A45&gt;=Model!$M$14-0.000000001,$A45&lt;=Model!$M$14+Model!$M$15+0.000000001),Model!$M$12,T44)))</f>
        <v>0</v>
      </c>
      <c r="U91" s="15">
        <f ca="1">IF(Model!$M$18=0,NA(),ABS(U45-IF(AND(Model!$M$16=1,U$4&gt;=Model!$M$13-0.000000001,U$4&lt;=Model!$M$13+Model!$M$15+0.000000001,$A45&gt;=Model!$M$14-0.000000001,$A45&lt;=Model!$M$14+Model!$M$15+0.000000001),Model!$M$12,U44)))</f>
        <v>0</v>
      </c>
      <c r="V91" s="15">
        <f ca="1">IF(Model!$M$18=0,NA(),ABS(V45-IF(AND(Model!$M$16=1,V$4&gt;=Model!$M$13-0.000000001,V$4&lt;=Model!$M$13+Model!$M$15+0.000000001,$A45&gt;=Model!$M$14-0.000000001,$A45&lt;=Model!$M$14+Model!$M$15+0.000000001),Model!$M$12,V44)))</f>
        <v>0</v>
      </c>
      <c r="W91" s="15">
        <f ca="1">IF(Model!$M$18=0,NA(),ABS(W45-IF(AND(Model!$M$16=1,W$4&gt;=Model!$M$13-0.000000001,W$4&lt;=Model!$M$13+Model!$M$15+0.000000001,$A45&gt;=Model!$M$14-0.000000001,$A45&lt;=Model!$M$14+Model!$M$15+0.000000001),Model!$M$12,W44)))</f>
        <v>0</v>
      </c>
      <c r="X91" s="15">
        <f ca="1">IF(Model!$M$18=0,NA(),ABS(X45-IF(AND(Model!$M$16=1,X$4&gt;=Model!$M$13-0.000000001,X$4&lt;=Model!$M$13+Model!$M$15+0.000000001,$A45&gt;=Model!$M$14-0.000000001,$A45&lt;=Model!$M$14+Model!$M$15+0.000000001),Model!$M$12,X44)))</f>
        <v>0</v>
      </c>
      <c r="Y91" s="15">
        <f ca="1">IF(Model!$M$18=0,NA(),ABS(Y45-IF(AND(Model!$M$16=1,Y$4&gt;=Model!$M$13-0.000000001,Y$4&lt;=Model!$M$13+Model!$M$15+0.000000001,$A45&gt;=Model!$M$14-0.000000001,$A45&lt;=Model!$M$14+Model!$M$15+0.000000001),Model!$M$12,Y44)))</f>
        <v>0</v>
      </c>
      <c r="Z91" s="15">
        <f ca="1">IF(Model!$M$18=0,NA(),ABS(Z45-IF(AND(Model!$M$16=1,Z$4&gt;=Model!$M$13-0.000000001,Z$4&lt;=Model!$M$13+Model!$M$15+0.000000001,$A45&gt;=Model!$M$14-0.000000001,$A45&lt;=Model!$M$14+Model!$M$15+0.000000001),Model!$M$12,Z44)))</f>
        <v>0</v>
      </c>
      <c r="AA91" s="15">
        <f ca="1">IF(Model!$M$18=0,NA(),ABS(AA45-IF(AND(Model!$M$16=1,AA$4&gt;=Model!$M$13-0.000000001,AA$4&lt;=Model!$M$13+Model!$M$15+0.000000001,$A45&gt;=Model!$M$14-0.000000001,$A45&lt;=Model!$M$14+Model!$M$15+0.000000001),Model!$M$12,AA44)))</f>
        <v>0</v>
      </c>
      <c r="AB91" s="15">
        <f ca="1">IF(Model!$M$18=0,NA(),ABS(AB45-IF(AND(Model!$M$16=1,AB$4&gt;=Model!$M$13-0.000000001,AB$4&lt;=Model!$M$13+Model!$M$15+0.000000001,$A45&gt;=Model!$M$14-0.000000001,$A45&lt;=Model!$M$14+Model!$M$15+0.000000001),Model!$M$12,AB44)))</f>
        <v>0</v>
      </c>
      <c r="AC91" s="15">
        <f ca="1">IF(Model!$M$18=0,NA(),ABS(AC45-IF(AND(Model!$M$16=1,AC$4&gt;=Model!$M$13-0.000000001,AC$4&lt;=Model!$M$13+Model!$M$15+0.000000001,$A45&gt;=Model!$M$14-0.000000001,$A45&lt;=Model!$M$14+Model!$M$15+0.000000001),Model!$M$12,AC44)))</f>
        <v>0</v>
      </c>
      <c r="AD91" s="15">
        <f ca="1">IF(Model!$M$18=0,NA(),ABS(AD45-IF(AND(Model!$M$16=1,AD$4&gt;=Model!$M$13-0.000000001,AD$4&lt;=Model!$M$13+Model!$M$15+0.000000001,$A45&gt;=Model!$M$14-0.000000001,$A45&lt;=Model!$M$14+Model!$M$15+0.000000001),Model!$M$12,AD44)))</f>
        <v>0</v>
      </c>
      <c r="AE91" s="15">
        <f ca="1">IF(Model!$M$18=0,NA(),ABS(AE45-IF(AND(Model!$M$16=1,AE$4&gt;=Model!$M$13-0.000000001,AE$4&lt;=Model!$M$13+Model!$M$15+0.000000001,$A45&gt;=Model!$M$14-0.000000001,$A45&lt;=Model!$M$14+Model!$M$15+0.000000001),Model!$M$12,AE44)))</f>
        <v>0</v>
      </c>
      <c r="AF91" s="15">
        <f ca="1">IF(Model!$M$18=0,NA(),ABS(AF45-IF(AND(Model!$M$16=1,AF$4&gt;=Model!$M$13-0.000000001,AF$4&lt;=Model!$M$13+Model!$M$15+0.000000001,$A45&gt;=Model!$M$14-0.000000001,$A45&lt;=Model!$M$14+Model!$M$15+0.000000001),Model!$M$12,AF44)))</f>
        <v>0</v>
      </c>
      <c r="AG91" s="15">
        <f ca="1">IF(Model!$M$18=0,NA(),ABS(AG45-IF(AND(Model!$M$16=1,AG$4&gt;=Model!$M$13-0.000000001,AG$4&lt;=Model!$M$13+Model!$M$15+0.000000001,$A45&gt;=Model!$M$14-0.000000001,$A45&lt;=Model!$M$14+Model!$M$15+0.000000001),Model!$M$12,AG44)))</f>
        <v>0</v>
      </c>
      <c r="AH91" s="15">
        <f ca="1">IF(Model!$M$18=0,NA(),ABS(AH45-IF(AND(Model!$M$16=1,AH$4&gt;=Model!$M$13-0.000000001,AH$4&lt;=Model!$M$13+Model!$M$15+0.000000001,$A45&gt;=Model!$M$14-0.000000001,$A45&lt;=Model!$M$14+Model!$M$15+0.000000001),Model!$M$12,AH44)))</f>
        <v>0</v>
      </c>
      <c r="AI91" s="15">
        <f ca="1">IF(Model!$M$18=0,NA(),ABS(AI45-IF(AND(Model!$M$16=1,AI$4&gt;=Model!$M$13-0.000000001,AI$4&lt;=Model!$M$13+Model!$M$15+0.000000001,$A45&gt;=Model!$M$14-0.000000001,$A45&lt;=Model!$M$14+Model!$M$15+0.000000001),Model!$M$12,AI44)))</f>
        <v>0</v>
      </c>
      <c r="AJ91" s="15">
        <f ca="1">IF(Model!$M$18=0,NA(),ABS(AJ45-IF(AND(Model!$M$16=1,AJ$4&gt;=Model!$M$13-0.000000001,AJ$4&lt;=Model!$M$13+Model!$M$15+0.000000001,$A45&gt;=Model!$M$14-0.000000001,$A45&lt;=Model!$M$14+Model!$M$15+0.000000001),Model!$M$12,AJ44)))</f>
        <v>0</v>
      </c>
      <c r="AK91" s="15">
        <f ca="1">IF(Model!$M$18=0,NA(),ABS(AK45-IF(AND(Model!$M$16=1,AK$4&gt;=Model!$M$13-0.000000001,AK$4&lt;=Model!$M$13+Model!$M$15+0.000000001,$A45&gt;=Model!$M$14-0.000000001,$A45&lt;=Model!$M$14+Model!$M$15+0.000000001),Model!$M$12,AK44)))</f>
        <v>0</v>
      </c>
      <c r="AL91" s="15">
        <f ca="1">IF(Model!$M$18=0,NA(),ABS(AL45-IF(AND(Model!$M$16=1,AL$4&gt;=Model!$M$13-0.000000001,AL$4&lt;=Model!$M$13+Model!$M$15+0.000000001,$A45&gt;=Model!$M$14-0.000000001,$A45&lt;=Model!$M$14+Model!$M$15+0.000000001),Model!$M$12,AL44)))</f>
        <v>0</v>
      </c>
      <c r="AM91" s="15">
        <f ca="1">IF(Model!$M$18=0,NA(),ABS(AM45-IF(AND(Model!$M$16=1,AM$4&gt;=Model!$M$13-0.000000001,AM$4&lt;=Model!$M$13+Model!$M$15+0.000000001,$A45&gt;=Model!$M$14-0.000000001,$A45&lt;=Model!$M$14+Model!$M$15+0.000000001),Model!$M$12,AM44)))</f>
        <v>0</v>
      </c>
      <c r="AN91" s="15">
        <f ca="1">IF(Model!$M$18=0,NA(),ABS(AN45-IF(AND(Model!$M$16=1,AN$4&gt;=Model!$M$13-0.000000001,AN$4&lt;=Model!$M$13+Model!$M$15+0.000000001,$A45&gt;=Model!$M$14-0.000000001,$A45&lt;=Model!$M$14+Model!$M$15+0.000000001),Model!$M$12,AN44)))</f>
        <v>0</v>
      </c>
      <c r="AO91" s="15">
        <f ca="1">IF(Model!$M$18=0,NA(),ABS(AO45-IF(AND(Model!$M$16=1,AO$4&gt;=Model!$M$13-0.000000001,AO$4&lt;=Model!$M$13+Model!$M$15+0.000000001,$A45&gt;=Model!$M$14-0.000000001,$A45&lt;=Model!$M$14+Model!$M$15+0.000000001),Model!$M$12,AO44)))</f>
        <v>0</v>
      </c>
      <c r="AP91" s="15">
        <f ca="1">IF(Model!$M$18=0,NA(),ABS(AP45-IF(AND(Model!$M$16=1,AP$4&gt;=Model!$M$13-0.000000001,AP$4&lt;=Model!$M$13+Model!$M$15+0.000000001,$A45&gt;=Model!$M$14-0.000000001,$A45&lt;=Model!$M$14+Model!$M$15+0.000000001),Model!$M$12,AP44)))</f>
        <v>0</v>
      </c>
      <c r="AQ91" s="15">
        <f ca="1">IF(Model!$M$18=0,NA(),ABS(AQ45-IF(AND(Model!$M$16=1,AQ$4&gt;=Model!$M$13-0.000000001,AQ$4&lt;=Model!$M$13+Model!$M$15+0.000000001,$A45&gt;=Model!$M$14-0.000000001,$A45&lt;=Model!$M$14+Model!$M$15+0.000000001),Model!$M$12,AQ44)))</f>
        <v>0</v>
      </c>
      <c r="AR91" s="15">
        <f ca="1">IF(Model!$M$18=0,NA(),ABS(AR45-IF(AND(Model!$M$16=1,AR$4&gt;=Model!$M$13-0.000000001,AR$4&lt;=Model!$M$13+Model!$M$15+0.000000001,$A45&gt;=Model!$M$14-0.000000001,$A45&lt;=Model!$M$14+Model!$M$15+0.000000001),Model!$M$12,AR44)))</f>
        <v>0</v>
      </c>
      <c r="AS91" s="15">
        <f ca="1">IF(Model!$M$18=0,NA(),ABS(AS45-IF(AND(Model!$M$16=1,AS$4&gt;=Model!$M$13-0.000000001,AS$4&lt;=Model!$M$13+Model!$M$15+0.000000001,$A45&gt;=Model!$M$14-0.000000001,$A45&lt;=Model!$M$14+Model!$M$15+0.000000001),Model!$M$12,AS44)))</f>
        <v>0</v>
      </c>
      <c r="AT91" s="15">
        <f ca="1">IF(Model!$M$18=0,NA(),ABS(AT45-IF(AND(Model!$M$16=1,AT$4&gt;=Model!$M$13-0.000000001,AT$4&lt;=Model!$M$13+Model!$M$15+0.000000001,$A45&gt;=Model!$M$14-0.000000001,$A45&lt;=Model!$M$14+Model!$M$15+0.000000001),Model!$M$12,AT44)))</f>
        <v>0</v>
      </c>
      <c r="AU91" s="15">
        <f ca="1">IF(Model!$M$18=0,NA(),ABS(AU45-IF(AND(Model!$M$16=1,AU$4&gt;=Model!$M$13-0.000000001,AU$4&lt;=Model!$M$13+Model!$M$15+0.000000001,$A45&gt;=Model!$M$14-0.000000001,$A45&lt;=Model!$M$14+Model!$M$15+0.000000001),Model!$M$12,AU44)))</f>
        <v>0</v>
      </c>
      <c r="AV91" s="15">
        <f ca="1">IF(Model!$M$18=0,NA(),ABS(AV45-IF(AND(Model!$M$16=1,AV$4&gt;=Model!$M$13-0.000000001,AV$4&lt;=Model!$M$13+Model!$M$15+0.000000001,$A45&gt;=Model!$M$14-0.000000001,$A45&lt;=Model!$M$14+Model!$M$15+0.000000001),Model!$M$12,AV44)))</f>
        <v>0</v>
      </c>
      <c r="AW91" s="15">
        <f ca="1">IF(Model!$M$18=0,NA(),ABS(AW45-IF(AND(Model!$M$16=1,AW$4&gt;=Model!$M$13-0.000000001,AW$4&lt;=Model!$M$13+Model!$M$15+0.000000001,$A45&gt;=Model!$M$14-0.000000001,$A45&lt;=Model!$M$14+Model!$M$15+0.000000001),Model!$M$12,AW44)))</f>
        <v>0</v>
      </c>
      <c r="AX91" s="15">
        <f ca="1">IF(Model!$M$18=0,NA(),ABS(AX45-IF(AND(Model!$M$16=1,AX$4&gt;=Model!$M$13-0.000000001,AX$4&lt;=Model!$M$13+Model!$M$15+0.000000001,$A45&gt;=Model!$M$14-0.000000001,$A45&lt;=Model!$M$14+Model!$M$15+0.000000001),Model!$M$12,AX44)))</f>
        <v>0</v>
      </c>
      <c r="AY91" s="15">
        <f ca="1">IF(Model!$M$18=0,NA(),ABS(AY45-IF(AND(Model!$M$16=1,AY$4&gt;=Model!$M$13-0.000000001,AY$4&lt;=Model!$M$13+Model!$M$15+0.000000001,$A45&gt;=Model!$M$14-0.000000001,$A45&lt;=Model!$M$14+Model!$M$15+0.000000001),Model!$M$12,AY44)))</f>
        <v>0</v>
      </c>
      <c r="AZ91" s="15">
        <f ca="1">IF(Model!$M$18=0,NA(),ABS(AZ45-IF(AND(Model!$M$16=1,AZ$4&gt;=Model!$M$13-0.000000001,AZ$4&lt;=Model!$M$13+Model!$M$15+0.000000001,$A45&gt;=Model!$M$14-0.000000001,$A45&lt;=Model!$M$14+Model!$M$15+0.000000001),Model!$M$12,AZ44)))</f>
        <v>0</v>
      </c>
      <c r="BA91" s="15">
        <f ca="1">IF(Model!$M$18=0,NA(),ABS(BA45-IF(AND(Model!$M$16=1,BA$4&gt;=Model!$M$13-0.000000001,BA$4&lt;=Model!$M$13+Model!$M$15+0.000000001,$A45&gt;=Model!$M$14-0.000000001,$A45&lt;=Model!$M$14+Model!$M$15+0.000000001),Model!$M$12,BA44)))</f>
        <v>0</v>
      </c>
      <c r="BB91" s="15">
        <f ca="1">IF(Model!$M$18=0,NA(),ABS(BB45-IF(AND(Model!$M$16=1,BB$4&gt;=Model!$M$13-0.000000001,BB$4&lt;=Model!$M$13+Model!$M$15+0.000000001,$A45&gt;=Model!$M$14-0.000000001,$A45&lt;=Model!$M$14+Model!$M$15+0.000000001),Model!$M$12,BB44)))</f>
        <v>0</v>
      </c>
      <c r="BC91" s="15">
        <f ca="1">IF(Model!$M$18=0,NA(),ABS(BC45-IF(AND(Model!$M$16=1,BC$4&gt;=Model!$M$13-0.000000001,BC$4&lt;=Model!$M$13+Model!$M$15+0.000000001,$A45&gt;=Model!$M$14-0.000000001,$A45&lt;=Model!$M$14+Model!$M$15+0.000000001),Model!$M$12,BC44)))</f>
        <v>0</v>
      </c>
      <c r="BD91" s="15">
        <f ca="1">IF(Model!$M$18=0,NA(),ABS(BD45-IF(AND(Model!$M$16=1,BD$4&gt;=Model!$M$13-0.000000001,BD$4&lt;=Model!$M$13+Model!$M$15+0.000000001,$A45&gt;=Model!$M$14-0.000000001,$A45&lt;=Model!$M$14+Model!$M$15+0.000000001),Model!$M$12,BD44)))</f>
        <v>0</v>
      </c>
      <c r="BE91" s="15">
        <f ca="1">IF(Model!$M$18=0,NA(),ABS(BE45-IF(AND(Model!$M$16=1,BE$4&gt;=Model!$M$13-0.000000001,BE$4&lt;=Model!$M$13+Model!$M$15+0.000000001,$A45&gt;=Model!$M$14-0.000000001,$A45&lt;=Model!$M$14+Model!$M$15+0.000000001),Model!$M$12,BE44)))</f>
        <v>0</v>
      </c>
      <c r="BF91" s="15">
        <f ca="1">IF(Model!$M$18=0,NA(),ABS(BF45-IF(AND(Model!$M$16=1,BF$4&gt;=Model!$M$13-0.000000001,BF$4&lt;=Model!$M$13+Model!$M$15+0.000000001,$A45&gt;=Model!$M$14-0.000000001,$A45&lt;=Model!$M$14+Model!$M$15+0.000000001),Model!$M$12,BF44)))</f>
        <v>0</v>
      </c>
      <c r="BG91" s="15">
        <f ca="1">IF(Model!$M$18=0,NA(),ABS(BG45-IF(AND(Model!$M$16=1,BG$4&gt;=Model!$M$13-0.000000001,BG$4&lt;=Model!$M$13+Model!$M$15+0.000000001,$A45&gt;=Model!$M$14-0.000000001,$A45&lt;=Model!$M$14+Model!$M$15+0.000000001),Model!$M$12,BG44)))</f>
        <v>0</v>
      </c>
      <c r="BH91" s="15">
        <f ca="1">IF(Model!$M$18=0,NA(),ABS(BH45-IF(AND(Model!$M$16=1,BH$4&gt;=Model!$M$13-0.000000001,BH$4&lt;=Model!$M$13+Model!$M$15+0.000000001,$A45&gt;=Model!$M$14-0.000000001,$A45&lt;=Model!$M$14+Model!$M$15+0.000000001),Model!$M$12,BH44)))</f>
        <v>0</v>
      </c>
      <c r="BI91" s="15">
        <f ca="1">IF(Model!$M$18=0,NA(),ABS(BI45-IF(AND(Model!$M$16=1,BI$4&gt;=Model!$M$13-0.000000001,BI$4&lt;=Model!$M$13+Model!$M$15+0.000000001,$A45&gt;=Model!$M$14-0.000000001,$A45&lt;=Model!$M$14+Model!$M$15+0.000000001),Model!$M$12,BI44)))</f>
        <v>0</v>
      </c>
      <c r="BJ91" s="15">
        <f ca="1">IF(Model!$M$18=0,NA(),ABS(BJ45-IF(AND(Model!$M$16=1,BJ$4&gt;=Model!$M$13-0.000000001,BJ$4&lt;=Model!$M$13+Model!$M$15+0.000000001,$A45&gt;=Model!$M$14-0.000000001,$A45&lt;=Model!$M$14+Model!$M$15+0.000000001),Model!$M$12,BI45)))</f>
        <v>0</v>
      </c>
      <c r="BK91" s="1"/>
    </row>
    <row r="92" spans="1:63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</row>
    <row r="93" spans="1:63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</row>
    <row r="94" spans="1:63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</row>
    <row r="95" spans="1:63" ht="13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</row>
    <row r="96" spans="1:63" ht="13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</row>
  </sheetData>
  <mergeCells count="6">
    <mergeCell ref="B2:V2"/>
    <mergeCell ref="B3:AB3"/>
    <mergeCell ref="B47:AB47"/>
    <mergeCell ref="B48:H48"/>
    <mergeCell ref="I48:K48"/>
    <mergeCell ref="M48:AB48"/>
  </mergeCells>
  <conditionalFormatting sqref="B5:BJ45">
    <cfRule type="colorScale" priority="2">
      <colorScale>
        <cfvo type="min"/>
        <cfvo type="percentile" val="50"/>
        <cfvo type="max"/>
        <color rgb="FF2166AC"/>
        <color rgb="FFF7F7F7"/>
        <color rgb="FFB2182B"/>
      </colorScale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00000000-000E-0000-0100-000001000000}">
            <xm:f>AND(Model!$M$16=1,B$4&gt;=Model!$M$13-0.000000001,B$4&lt;=Model!$M$13+Model!$M$15+0.000000001,$A5&gt;=Model!$M$14-0.000000001,$A5&lt;=Model!$M$14+Model!$M$15+0.000000001)</xm:f>
            <x14:dxf>
              <font>
                <color rgb="FF243746"/>
              </font>
              <fill>
                <patternFill patternType="solid">
                  <bgColor rgb="FFE2E2E2"/>
                </patternFill>
              </fill>
            </x14:dxf>
          </x14:cfRule>
          <xm:sqref>B5:BJ45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Model</vt:lpstr>
      <vt:lpstr>Field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Alexander Blythe</cp:lastModifiedBy>
  <dcterms:modified xsi:type="dcterms:W3CDTF">2026-10-24T20:43:17Z</dcterms:modified>
</cp:coreProperties>
</file>